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365vreg.sharepoint.com/sites/KT_Tariefregulering/Gedeelde  documenten/TM 21-24/7 Analyses/Toegelaten inkomen 2022/"/>
    </mc:Choice>
  </mc:AlternateContent>
  <xr:revisionPtr revIDLastSave="14" documentId="8_{968E57B9-9D11-46B4-8B20-46A8B950EF83}" xr6:coauthVersionLast="47" xr6:coauthVersionMax="47" xr10:uidLastSave="{FD9998A0-7FDC-4589-A423-43AA2B570DB1}"/>
  <bookViews>
    <workbookView xWindow="12840" yWindow="6930" windowWidth="19425" windowHeight="10425" xr2:uid="{258051FB-71EF-4FEE-B19F-3C2F4BC63D60}"/>
  </bookViews>
  <sheets>
    <sheet name="TI_En_Gas" sheetId="1" r:id="rId1"/>
  </sheets>
  <externalReferences>
    <externalReference r:id="rId2"/>
    <externalReference r:id="rId3"/>
    <externalReference r:id="rId4"/>
  </externalReferences>
  <definedNames>
    <definedName name="Aftakklem_LS">'[1]BASISPRIJZEN MATERIAAL'!$I$188</definedName>
    <definedName name="Codes">'[2]Codes des IM'!$B$2:$D$23</definedName>
    <definedName name="Forfaitair_feeder">75000</definedName>
    <definedName name="Hangslot">'[1]BASISPRIJZEN MATERIAAL'!$I$138</definedName>
    <definedName name="Kabelschoen_HS">'[1]BASISPRIJZEN MATERIAAL'!$I$201</definedName>
    <definedName name="Kabelschoen_LS">'[1]BASISPRIJZEN MATERIAAL'!$I$198</definedName>
    <definedName name="Kit_kunststof_AL">'[1]BASISPRIJZEN MATERIAAL'!$I$190</definedName>
    <definedName name="Kit_kunststof_papierlood">'[1]BASISPRIJZEN MATERIAAL'!$I$191</definedName>
    <definedName name="Kit_papierlood">'[1]BASISPRIJZEN MATERIAAL'!$I$189</definedName>
    <definedName name="Klein_materiaal_10">10</definedName>
    <definedName name="Klein_materiaal_100">100</definedName>
    <definedName name="Klein_materiaal_25">25</definedName>
    <definedName name="Plaat_postnummer_telefoon">'[1]BASISPRIJZEN MATERIAAL'!$I$160</definedName>
    <definedName name="SAPBEXrevision" hidden="1">10</definedName>
    <definedName name="SAPBEXsysID" hidden="1">"BP1"</definedName>
    <definedName name="SAPBEXwbID" hidden="1">"4751QXOCD67AJ09JC6QHJDZY6"</definedName>
    <definedName name="Sleutelkastje">'[1]BASISPRIJZEN MATERIAAL'!$I$159</definedName>
    <definedName name="Slot_voor_sleutelkastje">'[1]BASISPRIJZEN MATERIAAL'!$I$158</definedName>
    <definedName name="Terminal_kunststof">'[1]BASISPRIJZEN MATERIAAL'!$I$195</definedName>
    <definedName name="Terminal_LS">'[1]BASISPRIJZEN MATERIAAL'!$I$200</definedName>
    <definedName name="Traduction1">'[2]Codes des IM'!$A$28:$D$1853</definedName>
    <definedName name="Verbinder_kunststof_M4">'[1]BASISPRIJZEN MATERIAAL'!$I$192</definedName>
    <definedName name="Verbinder_kunststof_papierlood_M3">'[1]BASISPRIJZEN MATERIAAL'!$I$192</definedName>
    <definedName name="Verbinder_papierlood_M3">'[1]BASISPRIJZEN MATERIAAL'!$I$192</definedName>
    <definedName name="Wikkeldoos_LS">'[1]BASISPRIJZEN MATERIAAL'!$I$199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D155" i="1"/>
  <c r="K151" i="1"/>
  <c r="J151" i="1"/>
  <c r="F151" i="1"/>
  <c r="K149" i="1"/>
  <c r="J149" i="1"/>
  <c r="F149" i="1"/>
  <c r="K148" i="1"/>
  <c r="J148" i="1"/>
  <c r="F148" i="1"/>
  <c r="K147" i="1"/>
  <c r="J147" i="1"/>
  <c r="F147" i="1"/>
  <c r="K146" i="1"/>
  <c r="J146" i="1"/>
  <c r="L146" i="1" s="1"/>
  <c r="D160" i="1" s="1"/>
  <c r="F146" i="1"/>
  <c r="K145" i="1"/>
  <c r="J145" i="1"/>
  <c r="L145" i="1" s="1"/>
  <c r="D159" i="1" s="1"/>
  <c r="F145" i="1"/>
  <c r="K144" i="1"/>
  <c r="J144" i="1"/>
  <c r="L144" i="1" s="1"/>
  <c r="D158" i="1" s="1"/>
  <c r="F144" i="1"/>
  <c r="K143" i="1"/>
  <c r="J143" i="1"/>
  <c r="F143" i="1"/>
  <c r="K142" i="1"/>
  <c r="J142" i="1"/>
  <c r="F142" i="1"/>
  <c r="H137" i="1"/>
  <c r="H135" i="1"/>
  <c r="H134" i="1"/>
  <c r="H133" i="1"/>
  <c r="H132" i="1"/>
  <c r="H131" i="1"/>
  <c r="H130" i="1"/>
  <c r="H129" i="1"/>
  <c r="H128" i="1"/>
  <c r="G128" i="1"/>
  <c r="C117" i="1"/>
  <c r="D128" i="1" s="1"/>
  <c r="C116" i="1"/>
  <c r="G105" i="1"/>
  <c r="G103" i="1"/>
  <c r="G102" i="1"/>
  <c r="G101" i="1"/>
  <c r="G100" i="1"/>
  <c r="G99" i="1"/>
  <c r="G98" i="1"/>
  <c r="G97" i="1"/>
  <c r="H96" i="1"/>
  <c r="G96" i="1"/>
  <c r="F96" i="1"/>
  <c r="C90" i="1"/>
  <c r="C91" i="1" s="1"/>
  <c r="E96" i="1" s="1"/>
  <c r="D72" i="1"/>
  <c r="K68" i="1"/>
  <c r="J68" i="1"/>
  <c r="F68" i="1"/>
  <c r="K66" i="1"/>
  <c r="J66" i="1"/>
  <c r="F66" i="1"/>
  <c r="K65" i="1"/>
  <c r="J65" i="1"/>
  <c r="F65" i="1"/>
  <c r="K64" i="1"/>
  <c r="J64" i="1"/>
  <c r="F64" i="1"/>
  <c r="K63" i="1"/>
  <c r="J63" i="1"/>
  <c r="F63" i="1"/>
  <c r="L63" i="1" s="1"/>
  <c r="D77" i="1" s="1"/>
  <c r="K62" i="1"/>
  <c r="J62" i="1"/>
  <c r="F62" i="1"/>
  <c r="L62" i="1" s="1"/>
  <c r="D76" i="1" s="1"/>
  <c r="K61" i="1"/>
  <c r="J61" i="1"/>
  <c r="F61" i="1"/>
  <c r="L61" i="1" s="1"/>
  <c r="D75" i="1" s="1"/>
  <c r="K60" i="1"/>
  <c r="J60" i="1"/>
  <c r="F60" i="1"/>
  <c r="L60" i="1" s="1"/>
  <c r="D74" i="1" s="1"/>
  <c r="K59" i="1"/>
  <c r="J59" i="1"/>
  <c r="F59" i="1"/>
  <c r="F45" i="1"/>
  <c r="J36" i="1"/>
  <c r="C36" i="1"/>
  <c r="E45" i="1" s="1"/>
  <c r="L65" i="1" l="1"/>
  <c r="D79" i="1" s="1"/>
  <c r="L149" i="1"/>
  <c r="D163" i="1" s="1"/>
  <c r="L147" i="1"/>
  <c r="D161" i="1" s="1"/>
  <c r="L66" i="1"/>
  <c r="D80" i="1" s="1"/>
  <c r="L142" i="1"/>
  <c r="D156" i="1" s="1"/>
  <c r="L151" i="1"/>
  <c r="D165" i="1" s="1"/>
  <c r="L64" i="1"/>
  <c r="D78" i="1" s="1"/>
  <c r="L148" i="1"/>
  <c r="D162" i="1" s="1"/>
  <c r="L68" i="1"/>
  <c r="D82" i="1" s="1"/>
  <c r="L143" i="1"/>
  <c r="D157" i="1" s="1"/>
  <c r="D101" i="1"/>
  <c r="D50" i="1"/>
  <c r="D103" i="1"/>
  <c r="D52" i="1"/>
  <c r="D100" i="1"/>
  <c r="D49" i="1"/>
  <c r="D105" i="1"/>
  <c r="D54" i="1"/>
  <c r="J30" i="1"/>
  <c r="J38" i="1" s="1"/>
  <c r="I30" i="1"/>
  <c r="D96" i="1"/>
  <c r="D45" i="1"/>
  <c r="D98" i="1"/>
  <c r="D47" i="1"/>
  <c r="D102" i="1"/>
  <c r="D51" i="1"/>
  <c r="D48" i="1"/>
  <c r="D99" i="1"/>
  <c r="L59" i="1"/>
  <c r="D73" i="1" s="1"/>
  <c r="D97" i="1" l="1"/>
  <c r="D46" i="1"/>
  <c r="C96" i="1"/>
  <c r="J37" i="1"/>
  <c r="J39" i="1" s="1"/>
  <c r="C45" i="1"/>
  <c r="E128" i="1" l="1"/>
  <c r="I46" i="1"/>
  <c r="C74" i="1" s="1"/>
  <c r="E74" i="1" s="1"/>
  <c r="I51" i="1"/>
  <c r="C79" i="1" s="1"/>
  <c r="E79" i="1" s="1"/>
  <c r="I48" i="1"/>
  <c r="C76" i="1" s="1"/>
  <c r="E76" i="1" s="1"/>
  <c r="I54" i="1"/>
  <c r="C82" i="1" s="1"/>
  <c r="E82" i="1" s="1"/>
  <c r="I45" i="1"/>
  <c r="I50" i="1"/>
  <c r="C78" i="1" s="1"/>
  <c r="E78" i="1" s="1"/>
  <c r="I47" i="1"/>
  <c r="C75" i="1" s="1"/>
  <c r="E75" i="1" s="1"/>
  <c r="I49" i="1"/>
  <c r="C77" i="1" s="1"/>
  <c r="E77" i="1" s="1"/>
  <c r="I52" i="1"/>
  <c r="C80" i="1" s="1"/>
  <c r="E80" i="1" s="1"/>
  <c r="I102" i="1"/>
  <c r="I99" i="1"/>
  <c r="I101" i="1"/>
  <c r="I105" i="1"/>
  <c r="I96" i="1"/>
  <c r="I98" i="1"/>
  <c r="I103" i="1"/>
  <c r="I97" i="1"/>
  <c r="I100" i="1"/>
  <c r="C135" i="1" l="1"/>
  <c r="C133" i="1"/>
  <c r="C129" i="1"/>
  <c r="C73" i="1"/>
  <c r="E73" i="1" s="1"/>
  <c r="C121" i="1"/>
  <c r="C123" i="1" s="1"/>
  <c r="C137" i="1"/>
  <c r="C131" i="1"/>
  <c r="C130" i="1"/>
  <c r="C128" i="1"/>
  <c r="C132" i="1"/>
  <c r="C134" i="1"/>
  <c r="F128" i="1" l="1"/>
  <c r="I130" i="1" s="1"/>
  <c r="C158" i="1" s="1"/>
  <c r="E158" i="1" s="1"/>
  <c r="I129" i="1" l="1"/>
  <c r="C157" i="1" s="1"/>
  <c r="E157" i="1" s="1"/>
  <c r="I137" i="1"/>
  <c r="C165" i="1" s="1"/>
  <c r="E165" i="1" s="1"/>
  <c r="I132" i="1"/>
  <c r="C160" i="1" s="1"/>
  <c r="E160" i="1" s="1"/>
  <c r="I135" i="1"/>
  <c r="C163" i="1" s="1"/>
  <c r="E163" i="1" s="1"/>
  <c r="I134" i="1"/>
  <c r="C162" i="1" s="1"/>
  <c r="E162" i="1" s="1"/>
  <c r="I128" i="1"/>
  <c r="I131" i="1"/>
  <c r="C159" i="1" s="1"/>
  <c r="E159" i="1" s="1"/>
  <c r="I133" i="1"/>
  <c r="C161" i="1" s="1"/>
  <c r="E161" i="1" s="1"/>
  <c r="C156" i="1" l="1"/>
  <c r="E156" i="1" l="1"/>
</calcChain>
</file>

<file path=xl/sharedStrings.xml><?xml version="1.0" encoding="utf-8"?>
<sst xmlns="http://schemas.openxmlformats.org/spreadsheetml/2006/main" count="180" uniqueCount="84">
  <si>
    <t>AARDGAS</t>
  </si>
  <si>
    <t>Toegelaten inkomen uit periodieke distributienettarieven voor endogene kosten</t>
  </si>
  <si>
    <t>Inkomsten 2021</t>
  </si>
  <si>
    <t>EX-ANTE</t>
  </si>
  <si>
    <t>Gaselwest</t>
  </si>
  <si>
    <t>Fluvius Antwerpen</t>
  </si>
  <si>
    <t>Fluvius Limburg</t>
  </si>
  <si>
    <t>Fluvius West</t>
  </si>
  <si>
    <t>Imewo</t>
  </si>
  <si>
    <t>Intergem</t>
  </si>
  <si>
    <t>Iveka</t>
  </si>
  <si>
    <t>Iverlek</t>
  </si>
  <si>
    <t>PBE</t>
  </si>
  <si>
    <t>Sibelgas</t>
  </si>
  <si>
    <t xml:space="preserve">Evolutie sector </t>
  </si>
  <si>
    <t>Inflatieverwachtingen in 2020 o.b.v. consumptieprijsindex</t>
  </si>
  <si>
    <t>X-waarde reguleringsperiode 2021-2024</t>
  </si>
  <si>
    <t>FP</t>
  </si>
  <si>
    <t>beginjaar</t>
  </si>
  <si>
    <t>FOD</t>
  </si>
  <si>
    <t>eindjaar</t>
  </si>
  <si>
    <t>p</t>
  </si>
  <si>
    <t>Netto frontier shift elektriciteit</t>
  </si>
  <si>
    <t>x</t>
  </si>
  <si>
    <t>x"</t>
  </si>
  <si>
    <t>Toegelaten inkomsten endogene kosten basisgedeelte 2021</t>
  </si>
  <si>
    <t>Ex-ante aanvullende endogene termen 2021</t>
  </si>
  <si>
    <t>Totaal aanvullend</t>
  </si>
  <si>
    <t>Toegelaten inkomsten endogene kosten 2021</t>
  </si>
  <si>
    <t>EX-POST BASISGEDEELTE 2021</t>
  </si>
  <si>
    <t>Inflatie o.b.v. consumptieprijsindex</t>
  </si>
  <si>
    <t>https://bestat.statbel.fgov.be/bestat/crosstable.xhtml?view=876acb9d-4eae-408e-93d9-88eae4ad1eaf</t>
  </si>
  <si>
    <t>Toegelaten inkomsten endogene kosten basisgedeelte 2021 ex-post</t>
  </si>
  <si>
    <t>Inkomsten 2022</t>
  </si>
  <si>
    <t>Inflatieverwachtingen in 2021 o.b.v. consumptieprijsindex</t>
  </si>
  <si>
    <t>https://www.plan.be/databases/17-nl-indexcijfer_der_consumptieprijzen_inflatievooruitzichten</t>
  </si>
  <si>
    <t>x' waarde</t>
  </si>
  <si>
    <t>B</t>
  </si>
  <si>
    <t>x'</t>
  </si>
  <si>
    <t>Toegelaten inkomsten endogene kosten basisgedeelte 2022</t>
  </si>
  <si>
    <t>Ex-ante aanvullende endogene termen 2022</t>
  </si>
  <si>
    <t>Toegelaten inkomsten endogene kosten 2022</t>
  </si>
  <si>
    <t>Totale geactualiseerde endogene kosten per distributienetbeheerder  (T11)</t>
  </si>
  <si>
    <r>
      <t>TK</t>
    </r>
    <r>
      <rPr>
        <b/>
        <vertAlign val="subscript"/>
        <sz val="11"/>
        <color rgb="FF000000"/>
        <rFont val="Calibri"/>
        <family val="2"/>
      </rPr>
      <t>act,n,i</t>
    </r>
  </si>
  <si>
    <r>
      <t>a</t>
    </r>
    <r>
      <rPr>
        <b/>
        <vertAlign val="subscript"/>
        <sz val="11"/>
        <color rgb="FF000000"/>
        <rFont val="Calibri"/>
        <family val="2"/>
      </rPr>
      <t>i</t>
    </r>
  </si>
  <si>
    <r>
      <t>Fl</t>
    </r>
    <r>
      <rPr>
        <b/>
        <vertAlign val="subscript"/>
        <sz val="11"/>
        <color rgb="FF000000"/>
        <rFont val="Calibri"/>
        <family val="2"/>
      </rPr>
      <t>n</t>
    </r>
  </si>
  <si>
    <r>
      <t>SK</t>
    </r>
    <r>
      <rPr>
        <b/>
        <vertAlign val="subscript"/>
        <sz val="11"/>
        <color rgb="FF000000"/>
        <rFont val="Calibri"/>
        <family val="2"/>
      </rPr>
      <t>n</t>
    </r>
  </si>
  <si>
    <r>
      <t>TK</t>
    </r>
    <r>
      <rPr>
        <b/>
        <vertAlign val="subscript"/>
        <sz val="11"/>
        <color rgb="FF000000"/>
        <rFont val="Calibri"/>
        <family val="2"/>
      </rPr>
      <t>trend,2021</t>
    </r>
  </si>
  <si>
    <r>
      <t>TK</t>
    </r>
    <r>
      <rPr>
        <b/>
        <vertAlign val="subscript"/>
        <sz val="11"/>
        <color rgb="FF000000"/>
        <rFont val="Calibri"/>
        <family val="2"/>
      </rPr>
      <t>trend,2024</t>
    </r>
  </si>
  <si>
    <r>
      <t>I</t>
    </r>
    <r>
      <rPr>
        <b/>
        <vertAlign val="subscript"/>
        <sz val="11"/>
        <color rgb="FF000000"/>
        <rFont val="Calibri"/>
        <family val="2"/>
      </rPr>
      <t>2021,v</t>
    </r>
  </si>
  <si>
    <r>
      <t>I</t>
    </r>
    <r>
      <rPr>
        <b/>
        <vertAlign val="subscript"/>
        <sz val="11"/>
        <color rgb="FF000000"/>
        <rFont val="Calibri"/>
        <family val="2"/>
      </rPr>
      <t>2020</t>
    </r>
  </si>
  <si>
    <r>
      <t>CPI</t>
    </r>
    <r>
      <rPr>
        <b/>
        <vertAlign val="subscript"/>
        <sz val="11"/>
        <color rgb="FF000000"/>
        <rFont val="Calibri"/>
        <family val="2"/>
      </rPr>
      <t>2021,v</t>
    </r>
  </si>
  <si>
    <r>
      <t>TI</t>
    </r>
    <r>
      <rPr>
        <b/>
        <vertAlign val="subscript"/>
        <sz val="10"/>
        <color rgb="FF000000"/>
        <rFont val="Calibri"/>
        <family val="2"/>
      </rPr>
      <t>trend,2021</t>
    </r>
  </si>
  <si>
    <r>
      <t>TI</t>
    </r>
    <r>
      <rPr>
        <b/>
        <vertAlign val="subscript"/>
        <sz val="10"/>
        <color rgb="FF000000"/>
        <rFont val="Calibri"/>
        <family val="2"/>
      </rPr>
      <t>trend,2024</t>
    </r>
  </si>
  <si>
    <r>
      <t>q</t>
    </r>
    <r>
      <rPr>
        <vertAlign val="subscript"/>
        <sz val="11"/>
        <color rgb="FF000000"/>
        <rFont val="Calibri"/>
        <family val="2"/>
      </rPr>
      <t>i</t>
    </r>
  </si>
  <si>
    <r>
      <t>Fl</t>
    </r>
    <r>
      <rPr>
        <b/>
        <vertAlign val="subscript"/>
        <sz val="11"/>
        <color rgb="FF000000"/>
        <rFont val="Calibri"/>
        <family val="2"/>
      </rPr>
      <t>21</t>
    </r>
  </si>
  <si>
    <r>
      <t>TI</t>
    </r>
    <r>
      <rPr>
        <b/>
        <vertAlign val="subscript"/>
        <sz val="11"/>
        <color rgb="FF000000"/>
        <rFont val="Calibri"/>
        <family val="2"/>
      </rPr>
      <t>basis,2021,i</t>
    </r>
  </si>
  <si>
    <r>
      <t>C</t>
    </r>
    <r>
      <rPr>
        <b/>
        <vertAlign val="subscript"/>
        <sz val="11"/>
        <color rgb="FF000000"/>
        <rFont val="Calibri"/>
        <family val="2"/>
      </rPr>
      <t>A,2021,i</t>
    </r>
  </si>
  <si>
    <r>
      <t>C</t>
    </r>
    <r>
      <rPr>
        <b/>
        <vertAlign val="subscript"/>
        <sz val="11"/>
        <color rgb="FF000000"/>
        <rFont val="Calibri"/>
        <family val="2"/>
      </rPr>
      <t>NI,2021,i</t>
    </r>
  </si>
  <si>
    <r>
      <t>C</t>
    </r>
    <r>
      <rPr>
        <b/>
        <vertAlign val="subscript"/>
        <sz val="11"/>
        <color rgb="FF000000"/>
        <rFont val="Calibri"/>
        <family val="2"/>
      </rPr>
      <t>H,2021,i</t>
    </r>
  </si>
  <si>
    <r>
      <t>VNB</t>
    </r>
    <r>
      <rPr>
        <b/>
        <vertAlign val="subscript"/>
        <sz val="11"/>
        <color rgb="FF000000"/>
        <rFont val="Calibri"/>
        <family val="2"/>
      </rPr>
      <t>2021,i</t>
    </r>
  </si>
  <si>
    <r>
      <t>HWMW</t>
    </r>
    <r>
      <rPr>
        <b/>
        <vertAlign val="subscript"/>
        <sz val="11"/>
        <color rgb="FF000000"/>
        <rFont val="Calibri"/>
        <family val="2"/>
      </rPr>
      <t>2021,i</t>
    </r>
  </si>
  <si>
    <r>
      <t>BM</t>
    </r>
    <r>
      <rPr>
        <b/>
        <vertAlign val="subscript"/>
        <sz val="11"/>
        <color rgb="FF000000"/>
        <rFont val="Calibri"/>
        <family val="2"/>
      </rPr>
      <t>ex-ante,2021,i</t>
    </r>
  </si>
  <si>
    <r>
      <t>BM</t>
    </r>
    <r>
      <rPr>
        <b/>
        <vertAlign val="subscript"/>
        <sz val="11"/>
        <color rgb="FF000000"/>
        <rFont val="Calibri"/>
        <family val="2"/>
      </rPr>
      <t>ex-post,2021,i</t>
    </r>
  </si>
  <si>
    <r>
      <t>BM</t>
    </r>
    <r>
      <rPr>
        <b/>
        <vertAlign val="subscript"/>
        <sz val="11"/>
        <color rgb="FF000000"/>
        <rFont val="Calibri"/>
        <family val="2"/>
      </rPr>
      <t>2021,i</t>
    </r>
  </si>
  <si>
    <r>
      <t>V</t>
    </r>
    <r>
      <rPr>
        <b/>
        <vertAlign val="subscript"/>
        <sz val="10"/>
        <color rgb="FF000000"/>
        <rFont val="Calibri"/>
        <family val="2"/>
      </rPr>
      <t>2021,i</t>
    </r>
    <r>
      <rPr>
        <b/>
        <sz val="10"/>
        <color rgb="FF000000"/>
        <rFont val="Calibri"/>
        <family val="2"/>
      </rPr>
      <t>-TV</t>
    </r>
    <r>
      <rPr>
        <b/>
        <vertAlign val="subscript"/>
        <sz val="10"/>
        <color rgb="FF000000"/>
        <rFont val="Calibri"/>
        <family val="2"/>
      </rPr>
      <t>2021,i</t>
    </r>
  </si>
  <si>
    <r>
      <t>TI</t>
    </r>
    <r>
      <rPr>
        <b/>
        <vertAlign val="subscript"/>
        <sz val="10"/>
        <color rgb="FF000000"/>
        <rFont val="Calibri"/>
        <family val="2"/>
      </rPr>
      <t>end,2021,i</t>
    </r>
  </si>
  <si>
    <r>
      <t>I</t>
    </r>
    <r>
      <rPr>
        <b/>
        <vertAlign val="subscript"/>
        <sz val="11"/>
        <color rgb="FF000000"/>
        <rFont val="Calibri"/>
        <family val="2"/>
      </rPr>
      <t>2021</t>
    </r>
  </si>
  <si>
    <r>
      <t>CPI</t>
    </r>
    <r>
      <rPr>
        <b/>
        <vertAlign val="subscript"/>
        <sz val="11"/>
        <color rgb="FF000000"/>
        <rFont val="Calibri"/>
        <family val="2"/>
      </rPr>
      <t>2021</t>
    </r>
  </si>
  <si>
    <r>
      <t>TI</t>
    </r>
    <r>
      <rPr>
        <b/>
        <vertAlign val="subscript"/>
        <sz val="11"/>
        <color rgb="FF000000"/>
        <rFont val="Calibri"/>
        <family val="2"/>
      </rPr>
      <t>basis,2021,i,ex-post</t>
    </r>
  </si>
  <si>
    <r>
      <t>I</t>
    </r>
    <r>
      <rPr>
        <b/>
        <vertAlign val="subscript"/>
        <sz val="11"/>
        <color rgb="FF000000"/>
        <rFont val="Calibri"/>
        <family val="2"/>
      </rPr>
      <t>2022,v</t>
    </r>
  </si>
  <si>
    <r>
      <t>CPI</t>
    </r>
    <r>
      <rPr>
        <b/>
        <vertAlign val="subscript"/>
        <sz val="11"/>
        <color rgb="FF000000"/>
        <rFont val="Calibri"/>
        <family val="2"/>
      </rPr>
      <t>2022,v</t>
    </r>
  </si>
  <si>
    <r>
      <t>CPI</t>
    </r>
    <r>
      <rPr>
        <vertAlign val="subscript"/>
        <sz val="11"/>
        <color rgb="FF000000"/>
        <rFont val="Calibri"/>
        <family val="2"/>
      </rPr>
      <t>2022,v</t>
    </r>
  </si>
  <si>
    <r>
      <t>TI</t>
    </r>
    <r>
      <rPr>
        <b/>
        <vertAlign val="subscript"/>
        <sz val="11"/>
        <color rgb="FF000000"/>
        <rFont val="Calibri"/>
        <family val="2"/>
      </rPr>
      <t>basis,2022,i</t>
    </r>
  </si>
  <si>
    <r>
      <t>C</t>
    </r>
    <r>
      <rPr>
        <b/>
        <vertAlign val="subscript"/>
        <sz val="11"/>
        <color rgb="FF000000"/>
        <rFont val="Calibri"/>
        <family val="2"/>
      </rPr>
      <t>A,2022,i</t>
    </r>
  </si>
  <si>
    <r>
      <t>C</t>
    </r>
    <r>
      <rPr>
        <b/>
        <vertAlign val="subscript"/>
        <sz val="11"/>
        <color rgb="FF000000"/>
        <rFont val="Calibri"/>
        <family val="2"/>
      </rPr>
      <t>NI,2022,i</t>
    </r>
  </si>
  <si>
    <r>
      <t>C</t>
    </r>
    <r>
      <rPr>
        <b/>
        <vertAlign val="subscript"/>
        <sz val="11"/>
        <color rgb="FF000000"/>
        <rFont val="Calibri"/>
        <family val="2"/>
      </rPr>
      <t>H,2022,i</t>
    </r>
  </si>
  <si>
    <r>
      <t>VNB</t>
    </r>
    <r>
      <rPr>
        <b/>
        <vertAlign val="subscript"/>
        <sz val="11"/>
        <color rgb="FF000000"/>
        <rFont val="Calibri"/>
        <family val="2"/>
      </rPr>
      <t>2022,i</t>
    </r>
  </si>
  <si>
    <r>
      <t>HWMW</t>
    </r>
    <r>
      <rPr>
        <b/>
        <vertAlign val="subscript"/>
        <sz val="11"/>
        <color rgb="FF000000"/>
        <rFont val="Calibri"/>
        <family val="2"/>
      </rPr>
      <t>2022,i</t>
    </r>
  </si>
  <si>
    <r>
      <t>BM</t>
    </r>
    <r>
      <rPr>
        <b/>
        <vertAlign val="subscript"/>
        <sz val="11"/>
        <color rgb="FF000000"/>
        <rFont val="Calibri"/>
        <family val="2"/>
      </rPr>
      <t>ex-ante,2022,i</t>
    </r>
  </si>
  <si>
    <r>
      <t>BM</t>
    </r>
    <r>
      <rPr>
        <b/>
        <vertAlign val="subscript"/>
        <sz val="11"/>
        <color rgb="FF000000"/>
        <rFont val="Calibri"/>
        <family val="2"/>
      </rPr>
      <t>ex-post,2022,i</t>
    </r>
  </si>
  <si>
    <r>
      <t>BM</t>
    </r>
    <r>
      <rPr>
        <b/>
        <vertAlign val="subscript"/>
        <sz val="11"/>
        <color rgb="FF000000"/>
        <rFont val="Calibri"/>
        <family val="2"/>
      </rPr>
      <t>2022,i</t>
    </r>
  </si>
  <si>
    <r>
      <t>V</t>
    </r>
    <r>
      <rPr>
        <b/>
        <vertAlign val="subscript"/>
        <sz val="10"/>
        <color rgb="FF000000"/>
        <rFont val="Calibri"/>
        <family val="2"/>
      </rPr>
      <t>2022,i</t>
    </r>
    <r>
      <rPr>
        <b/>
        <sz val="10"/>
        <color rgb="FF000000"/>
        <rFont val="Calibri"/>
        <family val="2"/>
      </rPr>
      <t>-TV</t>
    </r>
    <r>
      <rPr>
        <b/>
        <vertAlign val="subscript"/>
        <sz val="10"/>
        <color rgb="FF000000"/>
        <rFont val="Calibri"/>
        <family val="2"/>
      </rPr>
      <t>2022,i</t>
    </r>
  </si>
  <si>
    <r>
      <t>TI</t>
    </r>
    <r>
      <rPr>
        <b/>
        <vertAlign val="subscript"/>
        <sz val="10"/>
        <color rgb="FF000000"/>
        <rFont val="Calibri"/>
        <family val="2"/>
      </rPr>
      <t>end,2022,i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</si>
</sst>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&quot;€&quot;_-;\-* #,##0.00\ &quot;€&quot;_-;_-* &quot;-&quot;??\ &quot;€&quot;_-;_-@_-"/>
    <numFmt numFmtId="165" formatCode="#,##0.00\ &quot;€&quot;"/>
    <numFmt numFmtId="166" formatCode="0.000000"/>
    <numFmt numFmtId="167" formatCode="0.000%"/>
    <numFmt numFmtId="168" formatCode="_-* #,##0.00\ _€_-;\-* #,##0.00\ _€_-;_-* &quot;-&quot;??\ _€_-;_-@_-"/>
    <numFmt numFmtId="169" formatCode="_-* #,##0.000000\ _€_-;\-* #,##0.000000\ _€_-;_-* &quot;-&quot;??\ _€_-;_-@_-"/>
    <numFmt numFmtId="170" formatCode="&quot;€&quot;\ #,##0.00"/>
    <numFmt numFmtId="171" formatCode="#,##0\ &quot;€&quot;"/>
    <numFmt numFmtId="172" formatCode="_-* #,##0\ &quot;€&quot;_-;\-* #,##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6"/>
      <color rgb="FF000000"/>
      <name val="Calibri"/>
      <family val="2"/>
    </font>
    <font>
      <b/>
      <vertAlign val="subscript"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bscript"/>
      <sz val="10"/>
      <color rgb="FF000000"/>
      <name val="Calibri"/>
      <family val="2"/>
    </font>
    <font>
      <vertAlign val="subscript"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u/>
      <sz val="11"/>
      <color rgb="FF0000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D9D9D9"/>
        <bgColor rgb="FF000000"/>
      </patternFill>
    </fill>
    <fill>
      <patternFill patternType="lightUp">
        <fgColor rgb="FF000000"/>
        <bgColor rgb="FFFFFFFF"/>
      </patternFill>
    </fill>
    <fill>
      <patternFill patternType="solid">
        <fgColor rgb="FFC5D9F1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0" xfId="0" applyFont="1" applyFill="1"/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3" fillId="4" borderId="0" xfId="0" applyFont="1" applyFill="1"/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3" fillId="2" borderId="11" xfId="0" applyFont="1" applyFill="1" applyBorder="1"/>
    <xf numFmtId="164" fontId="8" fillId="0" borderId="10" xfId="2" applyFont="1" applyFill="1" applyBorder="1"/>
    <xf numFmtId="10" fontId="8" fillId="0" borderId="10" xfId="2" applyNumberFormat="1" applyFont="1" applyFill="1" applyBorder="1"/>
    <xf numFmtId="0" fontId="3" fillId="2" borderId="12" xfId="0" applyFont="1" applyFill="1" applyBorder="1"/>
    <xf numFmtId="164" fontId="8" fillId="5" borderId="10" xfId="2" applyFont="1" applyFill="1" applyBorder="1"/>
    <xf numFmtId="10" fontId="8" fillId="5" borderId="10" xfId="2" applyNumberFormat="1" applyFont="1" applyFill="1" applyBorder="1"/>
    <xf numFmtId="0" fontId="3" fillId="2" borderId="13" xfId="0" applyFont="1" applyFill="1" applyBorder="1"/>
    <xf numFmtId="165" fontId="8" fillId="0" borderId="0" xfId="2" applyNumberFormat="1" applyFont="1" applyFill="1" applyBorder="1"/>
    <xf numFmtId="10" fontId="8" fillId="0" borderId="0" xfId="2" applyNumberFormat="1" applyFont="1" applyFill="1" applyBorder="1"/>
    <xf numFmtId="164" fontId="3" fillId="0" borderId="10" xfId="2" applyFont="1" applyFill="1" applyBorder="1"/>
    <xf numFmtId="0" fontId="3" fillId="2" borderId="10" xfId="0" applyFont="1" applyFill="1" applyBorder="1"/>
    <xf numFmtId="164" fontId="8" fillId="2" borderId="10" xfId="2" applyFont="1" applyFill="1" applyBorder="1"/>
    <xf numFmtId="164" fontId="3" fillId="2" borderId="0" xfId="2" applyFont="1" applyFill="1" applyBorder="1"/>
    <xf numFmtId="0" fontId="5" fillId="2" borderId="10" xfId="0" applyFont="1" applyFill="1" applyBorder="1"/>
    <xf numFmtId="2" fontId="3" fillId="6" borderId="10" xfId="0" applyNumberFormat="1" applyFont="1" applyFill="1" applyBorder="1"/>
    <xf numFmtId="10" fontId="8" fillId="2" borderId="10" xfId="3" applyNumberFormat="1" applyFont="1" applyFill="1" applyBorder="1"/>
    <xf numFmtId="0" fontId="5" fillId="2" borderId="10" xfId="0" applyFont="1" applyFill="1" applyBorder="1" applyAlignment="1">
      <alignment horizontal="left"/>
    </xf>
    <xf numFmtId="165" fontId="8" fillId="2" borderId="10" xfId="2" applyNumberFormat="1" applyFont="1" applyFill="1" applyBorder="1"/>
    <xf numFmtId="166" fontId="3" fillId="2" borderId="10" xfId="0" applyNumberFormat="1" applyFont="1" applyFill="1" applyBorder="1"/>
    <xf numFmtId="10" fontId="3" fillId="0" borderId="10" xfId="0" applyNumberFormat="1" applyFont="1" applyBorder="1"/>
    <xf numFmtId="0" fontId="11" fillId="2" borderId="0" xfId="0" applyFont="1" applyFill="1" applyAlignment="1">
      <alignment horizontal="center"/>
    </xf>
    <xf numFmtId="164" fontId="3" fillId="2" borderId="10" xfId="2" applyFont="1" applyFill="1" applyBorder="1" applyAlignment="1">
      <alignment horizontal="center" vertical="center"/>
    </xf>
    <xf numFmtId="10" fontId="8" fillId="2" borderId="10" xfId="2" applyNumberFormat="1" applyFont="1" applyFill="1" applyBorder="1"/>
    <xf numFmtId="10" fontId="3" fillId="2" borderId="10" xfId="0" applyNumberFormat="1" applyFont="1" applyFill="1" applyBorder="1" applyAlignment="1">
      <alignment horizontal="center" vertical="center"/>
    </xf>
    <xf numFmtId="167" fontId="3" fillId="6" borderId="10" xfId="3" applyNumberFormat="1" applyFont="1" applyFill="1" applyBorder="1" applyAlignment="1">
      <alignment vertical="center"/>
    </xf>
    <xf numFmtId="164" fontId="3" fillId="0" borderId="10" xfId="2" applyFont="1" applyFill="1" applyBorder="1" applyAlignment="1">
      <alignment horizontal="center" vertical="center"/>
    </xf>
    <xf numFmtId="4" fontId="3" fillId="2" borderId="0" xfId="0" applyNumberFormat="1" applyFont="1" applyFill="1"/>
    <xf numFmtId="4" fontId="12" fillId="2" borderId="0" xfId="0" applyNumberFormat="1" applyFont="1" applyFill="1"/>
    <xf numFmtId="0" fontId="3" fillId="2" borderId="10" xfId="0" applyFont="1" applyFill="1" applyBorder="1" applyAlignment="1">
      <alignment horizontal="center" vertical="center"/>
    </xf>
    <xf numFmtId="167" fontId="8" fillId="5" borderId="10" xfId="3" applyNumberFormat="1" applyFont="1" applyFill="1" applyBorder="1"/>
    <xf numFmtId="165" fontId="8" fillId="5" borderId="10" xfId="2" applyNumberFormat="1" applyFont="1" applyFill="1" applyBorder="1"/>
    <xf numFmtId="165" fontId="5" fillId="2" borderId="0" xfId="0" applyNumberFormat="1" applyFont="1" applyFill="1"/>
    <xf numFmtId="165" fontId="11" fillId="2" borderId="0" xfId="0" applyNumberFormat="1" applyFont="1" applyFill="1"/>
    <xf numFmtId="164" fontId="3" fillId="2" borderId="0" xfId="0" applyNumberFormat="1" applyFont="1" applyFill="1"/>
    <xf numFmtId="0" fontId="5" fillId="2" borderId="10" xfId="0" quotePrefix="1" applyFont="1" applyFill="1" applyBorder="1" applyAlignment="1">
      <alignment horizontal="center" vertical="center"/>
    </xf>
    <xf numFmtId="164" fontId="8" fillId="6" borderId="10" xfId="2" applyFont="1" applyFill="1" applyBorder="1"/>
    <xf numFmtId="164" fontId="5" fillId="2" borderId="0" xfId="0" applyNumberFormat="1" applyFont="1" applyFill="1"/>
    <xf numFmtId="0" fontId="3" fillId="2" borderId="14" xfId="0" applyFont="1" applyFill="1" applyBorder="1"/>
    <xf numFmtId="0" fontId="5" fillId="2" borderId="15" xfId="0" applyFont="1" applyFill="1" applyBorder="1" applyAlignment="1">
      <alignment horizontal="center" vertical="center"/>
    </xf>
    <xf numFmtId="0" fontId="14" fillId="2" borderId="0" xfId="0" applyFont="1" applyFill="1"/>
    <xf numFmtId="164" fontId="8" fillId="2" borderId="16" xfId="2" applyFont="1" applyFill="1" applyBorder="1"/>
    <xf numFmtId="164" fontId="8" fillId="2" borderId="17" xfId="2" applyFont="1" applyFill="1" applyBorder="1"/>
    <xf numFmtId="164" fontId="8" fillId="2" borderId="18" xfId="2" applyFont="1" applyFill="1" applyBorder="1"/>
    <xf numFmtId="0" fontId="15" fillId="2" borderId="0" xfId="0" applyFont="1" applyFill="1"/>
    <xf numFmtId="164" fontId="8" fillId="2" borderId="12" xfId="2" applyFont="1" applyFill="1" applyBorder="1"/>
    <xf numFmtId="164" fontId="8" fillId="5" borderId="16" xfId="2" applyFont="1" applyFill="1" applyBorder="1"/>
    <xf numFmtId="164" fontId="8" fillId="5" borderId="17" xfId="2" applyFont="1" applyFill="1" applyBorder="1"/>
    <xf numFmtId="164" fontId="8" fillId="5" borderId="12" xfId="2" applyFont="1" applyFill="1" applyBorder="1"/>
    <xf numFmtId="164" fontId="8" fillId="2" borderId="13" xfId="2" applyFont="1" applyFill="1" applyBorder="1"/>
    <xf numFmtId="0" fontId="3" fillId="0" borderId="0" xfId="0" applyFont="1"/>
    <xf numFmtId="0" fontId="16" fillId="2" borderId="0" xfId="4" applyFont="1" applyFill="1" applyBorder="1"/>
    <xf numFmtId="2" fontId="3" fillId="2" borderId="10" xfId="0" applyNumberFormat="1" applyFont="1" applyFill="1" applyBorder="1"/>
    <xf numFmtId="167" fontId="3" fillId="2" borderId="10" xfId="3" applyNumberFormat="1" applyFont="1" applyFill="1" applyBorder="1" applyAlignment="1">
      <alignment vertical="center"/>
    </xf>
    <xf numFmtId="165" fontId="3" fillId="2" borderId="0" xfId="0" applyNumberFormat="1" applyFont="1" applyFill="1"/>
    <xf numFmtId="167" fontId="3" fillId="5" borderId="10" xfId="3" applyNumberFormat="1" applyFont="1" applyFill="1" applyBorder="1" applyAlignment="1">
      <alignment vertical="center"/>
    </xf>
    <xf numFmtId="170" fontId="3" fillId="2" borderId="0" xfId="0" applyNumberFormat="1" applyFont="1" applyFill="1"/>
    <xf numFmtId="10" fontId="3" fillId="2" borderId="0" xfId="0" applyNumberFormat="1" applyFont="1" applyFill="1"/>
    <xf numFmtId="0" fontId="5" fillId="2" borderId="10" xfId="0" applyFont="1" applyFill="1" applyBorder="1" applyAlignment="1">
      <alignment horizontal="left" vertical="center"/>
    </xf>
    <xf numFmtId="164" fontId="3" fillId="2" borderId="10" xfId="2" applyFont="1" applyFill="1" applyBorder="1"/>
    <xf numFmtId="169" fontId="3" fillId="2" borderId="10" xfId="1" applyNumberFormat="1" applyFont="1" applyFill="1" applyBorder="1" applyAlignment="1">
      <alignment vertical="center"/>
    </xf>
    <xf numFmtId="169" fontId="3" fillId="5" borderId="10" xfId="1" applyNumberFormat="1" applyFont="1" applyFill="1" applyBorder="1" applyAlignment="1">
      <alignment vertical="center"/>
    </xf>
    <xf numFmtId="171" fontId="5" fillId="2" borderId="0" xfId="0" applyNumberFormat="1" applyFont="1" applyFill="1"/>
    <xf numFmtId="172" fontId="3" fillId="2" borderId="0" xfId="2" applyNumberFormat="1" applyFont="1" applyFill="1" applyBorder="1"/>
    <xf numFmtId="165" fontId="8" fillId="2" borderId="16" xfId="2" applyNumberFormat="1" applyFont="1" applyFill="1" applyBorder="1"/>
    <xf numFmtId="170" fontId="15" fillId="2" borderId="0" xfId="0" applyNumberFormat="1" applyFont="1" applyFill="1"/>
    <xf numFmtId="165" fontId="8" fillId="5" borderId="16" xfId="2" applyNumberFormat="1" applyFont="1" applyFill="1" applyBorder="1"/>
    <xf numFmtId="170" fontId="14" fillId="2" borderId="0" xfId="0" applyNumberFormat="1" applyFont="1" applyFill="1"/>
  </cellXfs>
  <cellStyles count="5">
    <cellStyle name="Hyperlink" xfId="4" builtinId="8"/>
    <cellStyle name="Komma" xfId="1" builtinId="3"/>
    <cellStyle name="Procent" xfId="3" builtinId="5"/>
    <cellStyle name="Standaard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777081</xdr:colOff>
      <xdr:row>27</xdr:row>
      <xdr:rowOff>75407</xdr:rowOff>
    </xdr:from>
    <xdr:to>
      <xdr:col>18</xdr:col>
      <xdr:colOff>125585</xdr:colOff>
      <xdr:row>52</xdr:row>
      <xdr:rowOff>8566</xdr:rowOff>
    </xdr:to>
    <xdr:pic>
      <xdr:nvPicPr>
        <xdr:cNvPr id="2" name="Afbeelding 2">
          <a:extLst>
            <a:ext uri="{FF2B5EF4-FFF2-40B4-BE49-F238E27FC236}">
              <a16:creationId xmlns:a16="http://schemas.microsoft.com/office/drawing/2014/main" id="{E5F42E7B-9AA3-4C4A-A8AD-6206FE46E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99481" y="5161757"/>
          <a:ext cx="6838329" cy="4590884"/>
        </a:xfrm>
        <a:prstGeom prst="rect">
          <a:avLst/>
        </a:prstGeom>
      </xdr:spPr>
    </xdr:pic>
    <xdr:clientData/>
  </xdr:twoCellAnchor>
  <xdr:twoCellAnchor editAs="oneCell">
    <xdr:from>
      <xdr:col>10</xdr:col>
      <xdr:colOff>59531</xdr:colOff>
      <xdr:row>110</xdr:row>
      <xdr:rowOff>95250</xdr:rowOff>
    </xdr:from>
    <xdr:to>
      <xdr:col>16</xdr:col>
      <xdr:colOff>389731</xdr:colOff>
      <xdr:row>135</xdr:row>
      <xdr:rowOff>143364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78F8311-15D8-402D-B131-F24AC8137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13356" y="20640675"/>
          <a:ext cx="7893050" cy="47153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reg.be/F/Centers/OP/OP_EV/CREG/Dossier%202007/Nacalculatie/Nacalc20080215/Documents%20and%20Settings/htulpinck/Local%20Settings/Temporary%20Internet%20Files/OLK39B/Tariefvoorstel%20aansluitingen%20200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reg.be/WINNT/Profiles/gck162/Temporary%20Internet%20Files/OLK262/Comparaison%20Article%2018%20par%20IM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/sites/KT_Tariefregulering/Gedeelde%20%20documenten/TM%2021-24/2%20Toegelaten%20inkomens/T.I.%202022/ENDO/4.%20Correctie%20TI%202022_Minimale%20levering%20gas/Bijlage%2010%20-%20Ex-ante%20TI%202022_Correcties%20GSC+Toesl+min%20levering.xlsx?3B69D1B3" TargetMode="External"/><Relationship Id="rId1" Type="http://schemas.openxmlformats.org/officeDocument/2006/relationships/externalLinkPath" Target="file:///\\3B69D1B3\Bijlage%2010%20-%20Ex-ante%20TI%202022_Correcties%20GSC+Toesl+min%20lever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AL"/>
      <sheetName val="VAN DEN BERG"/>
      <sheetName val="KABELNET"/>
      <sheetName val="INSTALLATIE"/>
      <sheetName val="UURLONEN"/>
      <sheetName val="MATERIEEL"/>
      <sheetName val="MATERIAAL"/>
      <sheetName val="Prijs klant LS"/>
      <sheetName val="Prijs klant HS"/>
      <sheetName val="OPBOUW FORFAIT PRIJZEN 2005"/>
      <sheetName val="BASISPRIJZEN UURLONEN"/>
      <sheetName val="BASISPRIJZEN MATERIEEL"/>
      <sheetName val="BASISPRIJZEN MATERIAAL"/>
      <sheetName val="ACTIVITEIT"/>
      <sheetName val="vertaaltabel_KOSTENGRO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>
        <row r="138">
          <cell r="I138">
            <v>47.36</v>
          </cell>
        </row>
        <row r="158">
          <cell r="I158">
            <v>49.9</v>
          </cell>
        </row>
        <row r="159">
          <cell r="I159">
            <v>36.43</v>
          </cell>
        </row>
        <row r="160">
          <cell r="I160">
            <v>15.71</v>
          </cell>
        </row>
        <row r="188">
          <cell r="I188">
            <v>1.6</v>
          </cell>
        </row>
        <row r="189">
          <cell r="I189">
            <v>396.1</v>
          </cell>
        </row>
        <row r="190">
          <cell r="I190">
            <v>171.09</v>
          </cell>
        </row>
        <row r="191">
          <cell r="I191">
            <v>367.97</v>
          </cell>
        </row>
        <row r="192">
          <cell r="I192">
            <v>9.6</v>
          </cell>
        </row>
        <row r="195">
          <cell r="I195">
            <v>66.38</v>
          </cell>
        </row>
        <row r="198">
          <cell r="I198">
            <v>0.77</v>
          </cell>
        </row>
        <row r="199">
          <cell r="I199">
            <v>33.119999999999997</v>
          </cell>
        </row>
        <row r="200">
          <cell r="I200">
            <v>191</v>
          </cell>
        </row>
        <row r="201">
          <cell r="I201">
            <v>21.095700000000001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03"/>
      <sheetName val="Budget 2004"/>
      <sheetName val="Codes des IM"/>
      <sheetName val="Résultats par IM &amp; par Groupe"/>
    </sheetNames>
    <sheetDataSet>
      <sheetData sheetId="0"/>
      <sheetData sheetId="1"/>
      <sheetData sheetId="2" refreshError="1">
        <row r="2">
          <cell r="B2" t="str">
            <v>INTERCOMMUNALES</v>
          </cell>
          <cell r="C2" t="str">
            <v>CODES</v>
          </cell>
          <cell r="D2" t="str">
            <v>CODES</v>
          </cell>
        </row>
        <row r="3">
          <cell r="B3" t="str">
            <v>(IN100)</v>
          </cell>
          <cell r="D3" t="str">
            <v>Langues</v>
          </cell>
        </row>
        <row r="4">
          <cell r="B4" t="str">
            <v>Imea</v>
          </cell>
          <cell r="C4">
            <v>2911</v>
          </cell>
          <cell r="D4">
            <v>1</v>
          </cell>
        </row>
        <row r="5">
          <cell r="B5" t="str">
            <v>Intergem</v>
          </cell>
          <cell r="C5">
            <v>3811</v>
          </cell>
          <cell r="D5">
            <v>1</v>
          </cell>
        </row>
        <row r="6">
          <cell r="B6" t="str">
            <v>Iveka</v>
          </cell>
          <cell r="C6">
            <v>4211</v>
          </cell>
          <cell r="D6">
            <v>1</v>
          </cell>
        </row>
        <row r="7">
          <cell r="D7">
            <v>1</v>
          </cell>
        </row>
        <row r="8">
          <cell r="B8" t="str">
            <v>Imewo</v>
          </cell>
          <cell r="C8">
            <v>3001</v>
          </cell>
          <cell r="D8">
            <v>1</v>
          </cell>
        </row>
        <row r="9">
          <cell r="B9" t="str">
            <v>Gaselwest</v>
          </cell>
          <cell r="C9">
            <v>2201</v>
          </cell>
          <cell r="D9">
            <v>1</v>
          </cell>
        </row>
        <row r="10">
          <cell r="B10" t="str">
            <v>Iverlek</v>
          </cell>
          <cell r="C10">
            <v>4311</v>
          </cell>
          <cell r="D10">
            <v>1</v>
          </cell>
        </row>
        <row r="11">
          <cell r="D11">
            <v>1</v>
          </cell>
        </row>
        <row r="12">
          <cell r="B12" t="str">
            <v>Sibelgas N</v>
          </cell>
          <cell r="C12">
            <v>4802</v>
          </cell>
          <cell r="D12">
            <v>1</v>
          </cell>
        </row>
        <row r="13">
          <cell r="B13" t="str">
            <v>Sibelga</v>
          </cell>
          <cell r="C13">
            <v>3300</v>
          </cell>
          <cell r="D13">
            <v>2</v>
          </cell>
        </row>
        <row r="14">
          <cell r="C14">
            <v>4801</v>
          </cell>
          <cell r="D14">
            <v>2</v>
          </cell>
        </row>
        <row r="15">
          <cell r="B15" t="str">
            <v>Sedilec</v>
          </cell>
          <cell r="C15">
            <v>4600</v>
          </cell>
          <cell r="D15">
            <v>2</v>
          </cell>
        </row>
        <row r="16">
          <cell r="B16" t="str">
            <v>Ieh</v>
          </cell>
          <cell r="C16">
            <v>2500</v>
          </cell>
          <cell r="D16">
            <v>2</v>
          </cell>
        </row>
        <row r="17">
          <cell r="B17" t="str">
            <v>Simogel</v>
          </cell>
          <cell r="C17">
            <v>4900</v>
          </cell>
          <cell r="D17">
            <v>2</v>
          </cell>
        </row>
        <row r="18">
          <cell r="B18" t="str">
            <v>Ideg</v>
          </cell>
          <cell r="C18">
            <v>2300</v>
          </cell>
          <cell r="D18">
            <v>2</v>
          </cell>
        </row>
        <row r="19">
          <cell r="B19" t="str">
            <v>Interlux</v>
          </cell>
          <cell r="C19">
            <v>3900</v>
          </cell>
          <cell r="D19">
            <v>2</v>
          </cell>
        </row>
        <row r="20">
          <cell r="B20" t="str">
            <v>Interest</v>
          </cell>
          <cell r="C20">
            <v>3500</v>
          </cell>
          <cell r="D20">
            <v>2</v>
          </cell>
        </row>
        <row r="21">
          <cell r="D21">
            <v>2</v>
          </cell>
        </row>
        <row r="22">
          <cell r="B22" t="str">
            <v>Intermosane</v>
          </cell>
          <cell r="C22">
            <v>4002</v>
          </cell>
          <cell r="D22">
            <v>2</v>
          </cell>
        </row>
        <row r="28">
          <cell r="A28">
            <v>1</v>
          </cell>
          <cell r="B28" t="str">
            <v>Ontwerp van boekhoudplan DNB - volledige versie</v>
          </cell>
          <cell r="C28" t="str">
            <v>Projet de Plan Comptable GRD - version complète</v>
          </cell>
          <cell r="D28" t="str">
            <v>Projet de Plan Comptable GRD - version complète</v>
          </cell>
        </row>
        <row r="29">
          <cell r="A29">
            <v>2</v>
          </cell>
          <cell r="B29" t="str">
            <v>Kosten voor het gebruik van het distributienet, te verdelen tussen de klantengroepen</v>
          </cell>
          <cell r="C29" t="str">
            <v>Frais d’utilisation du réseau de distribution à répartir entre groupes de clients</v>
          </cell>
          <cell r="D29" t="str">
            <v>Frais d’utilisation du réseau de distribution à répartir entre groupes de clients</v>
          </cell>
        </row>
        <row r="30">
          <cell r="A30">
            <v>3</v>
          </cell>
          <cell r="B30" t="str">
            <v>Aansluiting op het distributienet:</v>
          </cell>
          <cell r="C30" t="str">
            <v>Coût des raccordements au réseau de distribution</v>
          </cell>
          <cell r="D30" t="str">
            <v>Coût des raccordements au réseau de distribution</v>
          </cell>
        </row>
        <row r="31">
          <cell r="A31">
            <v>4</v>
          </cell>
          <cell r="B31" t="str">
            <v>Kosten voor de uitvoering en het gebruik van de aansluiting</v>
          </cell>
          <cell r="C31" t="str">
            <v>Raccordements : coûts de réalisation &amp; d'utilisation</v>
          </cell>
          <cell r="D31" t="str">
            <v>Raccordements : coûts de réalisation &amp; d'utilisation</v>
          </cell>
        </row>
        <row r="32">
          <cell r="A32">
            <v>5</v>
          </cell>
          <cell r="B32" t="str">
            <v>Huur meetapparaat</v>
          </cell>
          <cell r="C32" t="str">
            <v>Raccordements : coût des appareils de mesurage donnés en location</v>
          </cell>
          <cell r="D32" t="str">
            <v>Raccordements : coût des appareils de mesurage donnés en location</v>
          </cell>
        </row>
        <row r="33">
          <cell r="A33">
            <v>6</v>
          </cell>
          <cell r="B33" t="str">
            <v>Huur uitrustingen voor transformatie, compensatie blindvermogen, filtreren spanningsgolf</v>
          </cell>
          <cell r="C33" t="str">
            <v>Raccordements : coût équipements de transformation, compensation énergie réactive ou de filtrage ..</v>
          </cell>
          <cell r="D33" t="str">
            <v>Raccordements : coût équipements de transformation, compensation énergie réactive ou de filtrage ..</v>
          </cell>
        </row>
        <row r="34">
          <cell r="A34">
            <v>7</v>
          </cell>
          <cell r="B34" t="str">
            <v>Huur bijkomende beveiligingsuitrustingen, bijkomende uitrustingen voor alarmsignalisaties, metingen, meteropnames, tele-acties en/of TCC.</v>
          </cell>
          <cell r="C34" t="str">
            <v>Raccordements : coût équipements protection complé., équip. complé. pour signal. alarmes …</v>
          </cell>
          <cell r="D34" t="str">
            <v>Raccordements : coût équipements protection complé., équip. complé. pour signal. alarmes …</v>
          </cell>
        </row>
        <row r="35">
          <cell r="A35">
            <v>8</v>
          </cell>
          <cell r="B35" t="str">
            <v xml:space="preserve">Kosten voor het gebruik van het distributienet </v>
          </cell>
          <cell r="C35" t="str">
            <v>Coût de l’utilisation du réseau de distribution</v>
          </cell>
          <cell r="D35" t="str">
            <v>Coût de l’utilisation du réseau de distribution</v>
          </cell>
        </row>
        <row r="36">
          <cell r="A36">
            <v>9</v>
          </cell>
          <cell r="B36" t="str">
            <v>Dossierkosten</v>
          </cell>
          <cell r="C36" t="str">
            <v>Coûts de dossier</v>
          </cell>
          <cell r="D36" t="str">
            <v>Coûts de dossier</v>
          </cell>
        </row>
        <row r="37">
          <cell r="A37">
            <v>10</v>
          </cell>
          <cell r="B37" t="str">
            <v>Kosten voor technische diensten</v>
          </cell>
          <cell r="C37" t="str">
            <v>Frais des services techniques</v>
          </cell>
          <cell r="D37" t="str">
            <v>Frais des services techniques</v>
          </cell>
        </row>
        <row r="38">
          <cell r="A38">
            <v>11</v>
          </cell>
          <cell r="B38" t="str">
            <v>Kosten voor algemene diensten</v>
          </cell>
          <cell r="C38" t="str">
            <v>Frais des services généraux</v>
          </cell>
          <cell r="D38" t="str">
            <v>Frais des services généraux</v>
          </cell>
        </row>
        <row r="39">
          <cell r="A39">
            <v>12</v>
          </cell>
          <cell r="B39" t="str">
            <v>Kosten voor klantenbeheer</v>
          </cell>
          <cell r="C39" t="str">
            <v>Frais de gestion de la clientèle</v>
          </cell>
          <cell r="D39" t="str">
            <v>Frais de gestion de la clientèle</v>
          </cell>
        </row>
        <row r="40">
          <cell r="A40">
            <v>13</v>
          </cell>
          <cell r="B40" t="str">
            <v>Diverse vergoedingen en bijdragen</v>
          </cell>
          <cell r="C40" t="str">
            <v>Redevances et cotisations diverses</v>
          </cell>
          <cell r="D40" t="str">
            <v>Redevances et cotisations diverses</v>
          </cell>
        </row>
        <row r="41">
          <cell r="A41">
            <v>14</v>
          </cell>
          <cell r="B41" t="str">
            <v>Financiële resultaten</v>
          </cell>
          <cell r="C41" t="str">
            <v>Résultats financiers</v>
          </cell>
          <cell r="D41" t="str">
            <v>Résultats financiers</v>
          </cell>
        </row>
        <row r="42">
          <cell r="A42">
            <v>15</v>
          </cell>
          <cell r="B42" t="str">
            <v>Kosten voor installaties buiten de infrastructuur (Afschrijvingen)</v>
          </cell>
          <cell r="C42" t="str">
            <v>Coûts des installations hors infrastructure (Amortissements)</v>
          </cell>
          <cell r="D42" t="str">
            <v>Coûts des installations hors infrastructure (Amortissements)</v>
          </cell>
        </row>
        <row r="43">
          <cell r="A43">
            <v>16</v>
          </cell>
          <cell r="B43" t="str">
            <v>Resultaat van werkzaamheden voor rekening van derden</v>
          </cell>
          <cell r="C43" t="str">
            <v>Résultat des travaux pour compte de tiers</v>
          </cell>
          <cell r="D43" t="str">
            <v>Résultat des travaux pour compte de tiers</v>
          </cell>
        </row>
        <row r="44">
          <cell r="A44">
            <v>17</v>
          </cell>
          <cell r="B44" t="str">
            <v>Bijstandskosten</v>
          </cell>
          <cell r="C44" t="str">
            <v>Frais d'assistance</v>
          </cell>
          <cell r="D44" t="str">
            <v>Frais d'assistance</v>
          </cell>
        </row>
        <row r="45">
          <cell r="A45">
            <v>18</v>
          </cell>
          <cell r="B45" t="str">
            <v>Overgeboekte kosten</v>
          </cell>
          <cell r="C45" t="str">
            <v>Frais transférés</v>
          </cell>
          <cell r="D45" t="str">
            <v>Frais transférés</v>
          </cell>
        </row>
        <row r="46">
          <cell r="A46">
            <v>19</v>
          </cell>
          <cell r="B46" t="str">
            <v>Kosten overgeboekt naar vaste activa</v>
          </cell>
          <cell r="C46" t="str">
            <v>Frais transférés aux immobilisations</v>
          </cell>
          <cell r="D46" t="str">
            <v>Frais transférés aux immobilisations</v>
          </cell>
        </row>
        <row r="47">
          <cell r="A47">
            <v>20</v>
          </cell>
          <cell r="B47" t="str">
            <v>Kosten overgeboekt naar andere exploitatierekeningen</v>
          </cell>
          <cell r="C47" t="str">
            <v>Frais transférés aux autres comptes d’exploitation</v>
          </cell>
          <cell r="D47" t="str">
            <v>Frais transférés aux autres comptes d’exploitation</v>
          </cell>
        </row>
        <row r="48">
          <cell r="A48">
            <v>21</v>
          </cell>
          <cell r="B48" t="str">
            <v>Kosten voor het gebruik van het transportnet en van de bijbehorende ondersteunende diensten</v>
          </cell>
          <cell r="C48" t="str">
            <v>Coûts d'utilisation du réseau de transport et des services auxiliaires y afférents</v>
          </cell>
          <cell r="D48" t="str">
            <v>Coûts d'utilisation du réseau de transport et des services auxiliaires y afférents</v>
          </cell>
        </row>
        <row r="49">
          <cell r="A49">
            <v>22</v>
          </cell>
          <cell r="B49" t="str">
            <v>Basistarief</v>
          </cell>
          <cell r="C49" t="str">
            <v>Tarif de base</v>
          </cell>
          <cell r="D49" t="str">
            <v>Tarif de base</v>
          </cell>
        </row>
        <row r="50">
          <cell r="A50">
            <v>23</v>
          </cell>
          <cell r="B50" t="str">
            <v xml:space="preserve">Systeemdiensten </v>
          </cell>
          <cell r="C50" t="str">
            <v>Services système</v>
          </cell>
          <cell r="D50" t="str">
            <v>Services système</v>
          </cell>
        </row>
        <row r="51">
          <cell r="A51">
            <v>24</v>
          </cell>
          <cell r="B51" t="str">
            <v>Netverliezen</v>
          </cell>
          <cell r="C51" t="str">
            <v>Pertes sur réseau</v>
          </cell>
          <cell r="D51" t="str">
            <v>Pertes sur réseau</v>
          </cell>
        </row>
        <row r="52">
          <cell r="A52">
            <v>25</v>
          </cell>
          <cell r="B52" t="str">
            <v>Kosten voor de studie, de aanleg en het onderhoud van de infrastructuur:</v>
          </cell>
          <cell r="C52" t="str">
            <v>Coûts d'étude, de construction et d'entretien de l'infrastructure:</v>
          </cell>
          <cell r="D52" t="str">
            <v>Coûts d'étude, de construction et d'entretien de l'infrastructure:</v>
          </cell>
        </row>
        <row r="53">
          <cell r="A53">
            <v>26</v>
          </cell>
          <cell r="B53" t="str">
            <v>Studies</v>
          </cell>
          <cell r="C53" t="str">
            <v>Etudes</v>
          </cell>
          <cell r="D53" t="str">
            <v>Etudes</v>
          </cell>
        </row>
        <row r="54">
          <cell r="A54">
            <v>27</v>
          </cell>
          <cell r="B54" t="str">
            <v>Onderstations voor transformatie</v>
          </cell>
          <cell r="C54" t="str">
            <v>Sous-stations de transformation</v>
          </cell>
          <cell r="D54" t="str">
            <v>Sous-stations de transformation</v>
          </cell>
        </row>
        <row r="55">
          <cell r="A55">
            <v>28</v>
          </cell>
          <cell r="B55" t="str">
            <v>Terreinen</v>
          </cell>
          <cell r="C55" t="str">
            <v>Terrains</v>
          </cell>
          <cell r="D55" t="str">
            <v>Terrains</v>
          </cell>
        </row>
        <row r="56">
          <cell r="A56">
            <v>29</v>
          </cell>
          <cell r="B56" t="str">
            <v>Gebouwen</v>
          </cell>
          <cell r="C56" t="str">
            <v>Batiments</v>
          </cell>
          <cell r="D56" t="str">
            <v>Batiments</v>
          </cell>
        </row>
        <row r="57">
          <cell r="A57">
            <v>30</v>
          </cell>
          <cell r="B57" t="str">
            <v>Uitrustingen</v>
          </cell>
          <cell r="C57" t="str">
            <v>Equipement</v>
          </cell>
          <cell r="D57" t="str">
            <v>Equipement</v>
          </cell>
        </row>
        <row r="58">
          <cell r="A58">
            <v>31</v>
          </cell>
          <cell r="B58" t="str">
            <v>TCC</v>
          </cell>
          <cell r="C58" t="str">
            <v>TCC</v>
          </cell>
          <cell r="D58" t="str">
            <v>TCC</v>
          </cell>
        </row>
        <row r="59">
          <cell r="A59">
            <v>32</v>
          </cell>
          <cell r="B59" t="str">
            <v>Uitrustingen voor afstandsverwerking</v>
          </cell>
          <cell r="C59" t="str">
            <v>Equipement de télégestion</v>
          </cell>
          <cell r="D59" t="str">
            <v>Equipement de télégestion</v>
          </cell>
        </row>
        <row r="60">
          <cell r="A60">
            <v>33</v>
          </cell>
          <cell r="B60" t="str">
            <v>Meting</v>
          </cell>
          <cell r="C60" t="str">
            <v>Comptage</v>
          </cell>
          <cell r="D60" t="str">
            <v>Comptage</v>
          </cell>
        </row>
        <row r="61">
          <cell r="A61">
            <v>34</v>
          </cell>
          <cell r="B61" t="str">
            <v>Schade aan de installaties</v>
          </cell>
          <cell r="C61" t="str">
            <v>Dégâts aux installations</v>
          </cell>
          <cell r="D61" t="str">
            <v>Dégâts aux installations</v>
          </cell>
        </row>
        <row r="62">
          <cell r="A62">
            <v>35</v>
          </cell>
          <cell r="B62" t="str">
            <v>Demontage van de installaties</v>
          </cell>
          <cell r="C62" t="str">
            <v>Démontage d'installations</v>
          </cell>
          <cell r="D62" t="str">
            <v>Démontage d'installations</v>
          </cell>
        </row>
        <row r="63">
          <cell r="A63">
            <v>36</v>
          </cell>
          <cell r="B63" t="str">
            <v>Afschrijvingsvergoedingen (gebruiksinbrengen)</v>
          </cell>
          <cell r="C63" t="str">
            <v>Redevances d'amortissement (apports d'usage)</v>
          </cell>
          <cell r="D63" t="str">
            <v>Redevances d'amortissement (apports d'usage)</v>
          </cell>
        </row>
        <row r="64">
          <cell r="A64">
            <v>37</v>
          </cell>
          <cell r="B64" t="str">
            <v>Afschrijvingen</v>
          </cell>
          <cell r="C64" t="str">
            <v>Amortissements</v>
          </cell>
          <cell r="D64" t="str">
            <v>Amortissements</v>
          </cell>
        </row>
        <row r="65">
          <cell r="A65">
            <v>38</v>
          </cell>
          <cell r="B65" t="str">
            <v>MS-net</v>
          </cell>
          <cell r="C65" t="str">
            <v>Réseau MT</v>
          </cell>
          <cell r="D65" t="str">
            <v>Réseau MT</v>
          </cell>
        </row>
        <row r="66">
          <cell r="A66">
            <v>39</v>
          </cell>
          <cell r="B66" t="str">
            <v>Luchtlijnen</v>
          </cell>
          <cell r="C66" t="str">
            <v>Aérien</v>
          </cell>
          <cell r="D66" t="str">
            <v>Aérien</v>
          </cell>
        </row>
        <row r="67">
          <cell r="A67">
            <v>40</v>
          </cell>
          <cell r="B67" t="str">
            <v>Ondergrondse leidingen</v>
          </cell>
          <cell r="C67" t="str">
            <v>Souterrain</v>
          </cell>
          <cell r="D67" t="str">
            <v>Souterrain</v>
          </cell>
        </row>
        <row r="68">
          <cell r="A68">
            <v>41</v>
          </cell>
          <cell r="B68" t="str">
            <v>Signalisatie &amp; Bediening</v>
          </cell>
          <cell r="C68" t="str">
            <v>Signalisat. &amp; Commande</v>
          </cell>
          <cell r="D68" t="str">
            <v>Signalisat. &amp; Commande</v>
          </cell>
        </row>
        <row r="69">
          <cell r="A69">
            <v>42</v>
          </cell>
          <cell r="B69" t="str">
            <v>Kathodische bescherming</v>
          </cell>
          <cell r="C69" t="str">
            <v>Protection cathodique</v>
          </cell>
          <cell r="D69" t="str">
            <v>Protection cathodique</v>
          </cell>
        </row>
        <row r="70">
          <cell r="A70">
            <v>43</v>
          </cell>
          <cell r="B70" t="str">
            <v>Meting van uitwisselingen</v>
          </cell>
          <cell r="C70" t="str">
            <v>Comptage d'échange</v>
          </cell>
          <cell r="D70" t="str">
            <v>Comptage d'échange</v>
          </cell>
        </row>
        <row r="71">
          <cell r="A71">
            <v>44</v>
          </cell>
          <cell r="B71" t="str">
            <v>Schade aan de installaties</v>
          </cell>
          <cell r="C71" t="str">
            <v>Dégâts aux installations</v>
          </cell>
          <cell r="D71" t="str">
            <v>Dégâts aux installations</v>
          </cell>
        </row>
        <row r="72">
          <cell r="A72">
            <v>45</v>
          </cell>
          <cell r="B72" t="str">
            <v>Demontage van de installaties</v>
          </cell>
          <cell r="C72" t="str">
            <v>Démontage d'installations</v>
          </cell>
          <cell r="D72" t="str">
            <v>Démontage d'installations</v>
          </cell>
        </row>
        <row r="73">
          <cell r="A73">
            <v>46</v>
          </cell>
          <cell r="B73" t="str">
            <v>Afschrijvingsvergoedingen (gebruiksinbrengen)</v>
          </cell>
          <cell r="C73" t="str">
            <v>Redevances d'amortissement (apports d'usage)</v>
          </cell>
          <cell r="D73" t="str">
            <v>Redevances d'amortissement (apports d'usage)</v>
          </cell>
        </row>
        <row r="74">
          <cell r="A74">
            <v>47</v>
          </cell>
          <cell r="B74" t="str">
            <v>Afschrijvingen</v>
          </cell>
          <cell r="C74" t="str">
            <v>Amortissements</v>
          </cell>
          <cell r="D74" t="str">
            <v>Amortissements</v>
          </cell>
        </row>
        <row r="75">
          <cell r="A75">
            <v>48</v>
          </cell>
          <cell r="B75" t="str">
            <v>MS-aansluitingen &amp; -meters</v>
          </cell>
          <cell r="C75" t="str">
            <v>Raccordements &amp; compteurs MT</v>
          </cell>
          <cell r="D75" t="str">
            <v>Raccordements &amp; compteurs MT</v>
          </cell>
        </row>
        <row r="76">
          <cell r="A76">
            <v>49</v>
          </cell>
          <cell r="B76" t="str">
            <v>Aftakkingen</v>
          </cell>
          <cell r="C76" t="str">
            <v>Branchements</v>
          </cell>
          <cell r="D76" t="str">
            <v>Branchements</v>
          </cell>
        </row>
        <row r="77">
          <cell r="A77">
            <v>50</v>
          </cell>
          <cell r="B77" t="str">
            <v>Elektrische meting</v>
          </cell>
          <cell r="C77" t="str">
            <v>Comptage électrique</v>
          </cell>
          <cell r="D77" t="str">
            <v>Comptage électrique</v>
          </cell>
        </row>
        <row r="78">
          <cell r="A78">
            <v>51</v>
          </cell>
          <cell r="B78" t="str">
            <v>Uitrustingen voor afstandsverwerking</v>
          </cell>
          <cell r="C78" t="str">
            <v>Equipement de télégestion</v>
          </cell>
          <cell r="D78" t="str">
            <v>Equipement de télégestion</v>
          </cell>
        </row>
        <row r="79">
          <cell r="A79">
            <v>52</v>
          </cell>
          <cell r="B79" t="str">
            <v>Schade aan de installaties</v>
          </cell>
          <cell r="C79" t="str">
            <v>Dégâts aux installations</v>
          </cell>
          <cell r="D79" t="str">
            <v>Dégâts aux installations</v>
          </cell>
        </row>
        <row r="80">
          <cell r="A80">
            <v>53</v>
          </cell>
          <cell r="B80" t="str">
            <v>Demontage van de installaties</v>
          </cell>
          <cell r="C80" t="str">
            <v>Démontage d'installations</v>
          </cell>
          <cell r="D80" t="str">
            <v>Démontage d'installations</v>
          </cell>
        </row>
        <row r="81">
          <cell r="A81">
            <v>54</v>
          </cell>
          <cell r="B81" t="str">
            <v>Afschrijvingsvergoedingen (gebruiksinbrengen)</v>
          </cell>
          <cell r="C81" t="str">
            <v>Redevances d'amortissement (apports d'usage)</v>
          </cell>
          <cell r="D81" t="str">
            <v>Redevances d'amortissement (apports d'usage)</v>
          </cell>
        </row>
        <row r="82">
          <cell r="A82">
            <v>55</v>
          </cell>
          <cell r="B82" t="str">
            <v>Afschrijvingen</v>
          </cell>
          <cell r="C82" t="str">
            <v>Amortissements</v>
          </cell>
          <cell r="D82" t="str">
            <v>Amortissements</v>
          </cell>
        </row>
        <row r="83">
          <cell r="A83">
            <v>56</v>
          </cell>
          <cell r="B83" t="str">
            <v>Dispersiecabines en MS/LS-transformatiecabines</v>
          </cell>
          <cell r="C83" t="str">
            <v>Cabines de dispersion et de transformation MT/BT</v>
          </cell>
          <cell r="D83" t="str">
            <v>Cabines de dispersion et de transformation MT/BT</v>
          </cell>
        </row>
        <row r="84">
          <cell r="A84">
            <v>57</v>
          </cell>
          <cell r="B84" t="str">
            <v>Terreinen</v>
          </cell>
          <cell r="C84" t="str">
            <v>Terrains</v>
          </cell>
          <cell r="D84" t="str">
            <v>Terrains</v>
          </cell>
        </row>
        <row r="85">
          <cell r="A85">
            <v>58</v>
          </cell>
          <cell r="B85" t="str">
            <v>Gebouwen</v>
          </cell>
          <cell r="C85" t="str">
            <v>Bâtiment</v>
          </cell>
          <cell r="D85" t="str">
            <v>Bâtiment</v>
          </cell>
        </row>
        <row r="86">
          <cell r="A86">
            <v>59</v>
          </cell>
          <cell r="B86" t="str">
            <v>Uitrustingen</v>
          </cell>
          <cell r="C86" t="str">
            <v>Equipement</v>
          </cell>
          <cell r="D86" t="str">
            <v>Equipement</v>
          </cell>
        </row>
        <row r="87">
          <cell r="A87">
            <v>60</v>
          </cell>
          <cell r="B87" t="str">
            <v>Transformatoren</v>
          </cell>
          <cell r="C87" t="str">
            <v>Transformateurs</v>
          </cell>
          <cell r="D87" t="str">
            <v>Transformateurs</v>
          </cell>
        </row>
        <row r="88">
          <cell r="A88">
            <v>61</v>
          </cell>
          <cell r="B88" t="str">
            <v>Uitrustingen voor afstandsverwerking</v>
          </cell>
          <cell r="C88" t="str">
            <v>Equipement de télégestion</v>
          </cell>
          <cell r="D88" t="str">
            <v>Equipement de télégestion</v>
          </cell>
        </row>
        <row r="89">
          <cell r="A89">
            <v>62</v>
          </cell>
          <cell r="B89" t="str">
            <v>TCC</v>
          </cell>
          <cell r="C89" t="str">
            <v>TCC</v>
          </cell>
          <cell r="D89" t="str">
            <v>TCC</v>
          </cell>
        </row>
        <row r="90">
          <cell r="A90">
            <v>63</v>
          </cell>
          <cell r="B90" t="str">
            <v>Schade aan de installaties</v>
          </cell>
          <cell r="C90" t="str">
            <v>Dégâts aux installations</v>
          </cell>
          <cell r="D90" t="str">
            <v>Dégâts aux installations</v>
          </cell>
        </row>
        <row r="91">
          <cell r="A91">
            <v>64</v>
          </cell>
          <cell r="B91" t="str">
            <v>Demontage van de installaties</v>
          </cell>
          <cell r="C91" t="str">
            <v>Démontage d'installations</v>
          </cell>
          <cell r="D91" t="str">
            <v>Démontage d'installations</v>
          </cell>
        </row>
        <row r="92">
          <cell r="A92">
            <v>65</v>
          </cell>
          <cell r="B92" t="str">
            <v>Afschrijvingsvergoedingen (gebruiksinbrengen)</v>
          </cell>
          <cell r="C92" t="str">
            <v>Redevances d'amortissement (apports d'usage)</v>
          </cell>
          <cell r="D92" t="str">
            <v>Redevances d'amortissement (apports d'usage)</v>
          </cell>
        </row>
        <row r="93">
          <cell r="A93">
            <v>66</v>
          </cell>
          <cell r="B93" t="str">
            <v>Afschrijvingen</v>
          </cell>
          <cell r="C93" t="str">
            <v>Amortissements</v>
          </cell>
          <cell r="D93" t="str">
            <v>Amortissements</v>
          </cell>
        </row>
        <row r="94">
          <cell r="A94">
            <v>67</v>
          </cell>
          <cell r="B94" t="str">
            <v>LS-net</v>
          </cell>
          <cell r="C94" t="str">
            <v>Réseau BT</v>
          </cell>
          <cell r="D94" t="str">
            <v>Réseau BT</v>
          </cell>
        </row>
        <row r="95">
          <cell r="A95">
            <v>68</v>
          </cell>
          <cell r="B95" t="str">
            <v>Luchtlijnen</v>
          </cell>
          <cell r="C95" t="str">
            <v>Aérien</v>
          </cell>
          <cell r="D95" t="str">
            <v>Aérien</v>
          </cell>
        </row>
        <row r="96">
          <cell r="A96">
            <v>69</v>
          </cell>
          <cell r="B96" t="str">
            <v>Ondergrondse leidingen</v>
          </cell>
          <cell r="C96" t="str">
            <v>Souterrain</v>
          </cell>
          <cell r="D96" t="str">
            <v>Souterrain</v>
          </cell>
        </row>
        <row r="97">
          <cell r="A97">
            <v>70</v>
          </cell>
          <cell r="B97" t="str">
            <v>Schade aan de installaties</v>
          </cell>
          <cell r="C97" t="str">
            <v>Dégâts aux installations</v>
          </cell>
          <cell r="D97" t="str">
            <v>Dégâts aux installations</v>
          </cell>
        </row>
        <row r="98">
          <cell r="A98">
            <v>71</v>
          </cell>
          <cell r="B98" t="str">
            <v>Demontage van de installaties</v>
          </cell>
          <cell r="C98" t="str">
            <v>Démontage d'installations</v>
          </cell>
          <cell r="D98" t="str">
            <v>Démontage d'installations</v>
          </cell>
        </row>
        <row r="99">
          <cell r="A99">
            <v>72</v>
          </cell>
          <cell r="B99" t="str">
            <v>Afschrijvingsvergoedingen (gebruiksinbrengen)</v>
          </cell>
          <cell r="C99" t="str">
            <v>Redevances d'amortisqsement (apports d'usage)</v>
          </cell>
          <cell r="D99" t="str">
            <v>Redevances d'amortisqsement (apports d'usage)</v>
          </cell>
        </row>
        <row r="100">
          <cell r="A100">
            <v>73</v>
          </cell>
          <cell r="B100" t="str">
            <v>Afschrijvingen</v>
          </cell>
          <cell r="C100" t="str">
            <v>Amortissements</v>
          </cell>
          <cell r="D100" t="str">
            <v>Amortissements</v>
          </cell>
        </row>
        <row r="101">
          <cell r="A101">
            <v>74</v>
          </cell>
          <cell r="B101" t="str">
            <v>LS-aansluitingen &amp; -meters</v>
          </cell>
          <cell r="C101" t="str">
            <v>Raccordements &amp; compteurs BT</v>
          </cell>
          <cell r="D101" t="str">
            <v>Raccordements &amp; compteurs BT</v>
          </cell>
        </row>
        <row r="102">
          <cell r="A102">
            <v>75</v>
          </cell>
          <cell r="B102" t="str">
            <v>Aftakkingen</v>
          </cell>
          <cell r="C102" t="str">
            <v>Branchements</v>
          </cell>
          <cell r="D102" t="str">
            <v>Branchements</v>
          </cell>
        </row>
        <row r="103">
          <cell r="A103">
            <v>76</v>
          </cell>
          <cell r="B103" t="str">
            <v>Meetgroepen</v>
          </cell>
          <cell r="C103" t="str">
            <v>Groupes de comptage</v>
          </cell>
          <cell r="D103" t="str">
            <v>Groupes de comptage</v>
          </cell>
        </row>
        <row r="104">
          <cell r="A104">
            <v>77</v>
          </cell>
          <cell r="B104" t="str">
            <v>Uitrustingen voor afstandsverwerking</v>
          </cell>
          <cell r="C104" t="str">
            <v>Equipement de télégestion</v>
          </cell>
          <cell r="D104" t="str">
            <v>Equipement de télégestion</v>
          </cell>
        </row>
        <row r="105">
          <cell r="A105">
            <v>78</v>
          </cell>
          <cell r="B105" t="str">
            <v>Kosten voor het wijzigen van de spanning</v>
          </cell>
          <cell r="C105" t="str">
            <v>Coûts des changements de tension</v>
          </cell>
          <cell r="D105" t="str">
            <v>Coûts des changements de tension</v>
          </cell>
        </row>
        <row r="106">
          <cell r="A106">
            <v>79</v>
          </cell>
          <cell r="B106" t="str">
            <v>Schade aan de installaties</v>
          </cell>
          <cell r="C106" t="str">
            <v>Dégâts aux installations</v>
          </cell>
          <cell r="D106" t="str">
            <v>Dégâts aux installations</v>
          </cell>
        </row>
        <row r="107">
          <cell r="A107">
            <v>80</v>
          </cell>
          <cell r="B107" t="str">
            <v>Demontage van de installaties</v>
          </cell>
          <cell r="C107" t="str">
            <v>Démontage d'installations</v>
          </cell>
          <cell r="D107" t="str">
            <v>Démontage d'installations</v>
          </cell>
        </row>
        <row r="108">
          <cell r="A108">
            <v>81</v>
          </cell>
          <cell r="B108" t="str">
            <v>Afschrijvingsvergoedingen (gebruiksinbrengen)</v>
          </cell>
          <cell r="C108" t="str">
            <v>Redevances d'amortissement (apports d'usage)</v>
          </cell>
          <cell r="D108" t="str">
            <v>Redevances d'amortissement (apports d'usage)</v>
          </cell>
        </row>
        <row r="109">
          <cell r="A109">
            <v>82</v>
          </cell>
          <cell r="B109" t="str">
            <v>Afschrijvingen</v>
          </cell>
          <cell r="C109" t="str">
            <v>Amortissements</v>
          </cell>
          <cell r="D109" t="str">
            <v>Amortissements</v>
          </cell>
        </row>
        <row r="110">
          <cell r="A110">
            <v>83</v>
          </cell>
          <cell r="B110" t="str">
            <v>Andere kosten in verband met de infrastructuur</v>
          </cell>
          <cell r="C110" t="str">
            <v>Autres coûts relatifs à l'infrastructure</v>
          </cell>
          <cell r="D110" t="str">
            <v>Autres coûts relatifs à l'infrastructure</v>
          </cell>
        </row>
        <row r="111">
          <cell r="A111">
            <v>84</v>
          </cell>
          <cell r="B111" t="str">
            <v>Openbare verlichting (Vlaanderen &amp; Wallonië):</v>
          </cell>
          <cell r="C111" t="str">
            <v>Eclairage Public (Vlaanderen &amp; Wallonie):</v>
          </cell>
          <cell r="D111" t="str">
            <v>Eclairage Public (Vlaanderen &amp; Wallonie):</v>
          </cell>
        </row>
        <row r="112">
          <cell r="A112">
            <v>85</v>
          </cell>
          <cell r="B112" t="str">
            <v>Onderhoud van de openbare verlichting</v>
          </cell>
          <cell r="C112" t="str">
            <v>Entretien de l’éclairage public</v>
          </cell>
          <cell r="D112" t="str">
            <v>Entretien de l’éclairage public</v>
          </cell>
        </row>
        <row r="113">
          <cell r="A113">
            <v>86</v>
          </cell>
          <cell r="B113" t="str">
            <v>Facturering van het onderhoud van de openbare verlichting</v>
          </cell>
          <cell r="C113" t="str">
            <v>Facturation de l'entretien de l’éclairage public</v>
          </cell>
          <cell r="D113" t="str">
            <v>Facturation de l'entretien de l’éclairage public</v>
          </cell>
        </row>
        <row r="114">
          <cell r="A114">
            <v>87</v>
          </cell>
          <cell r="B114" t="str">
            <v>Kosten voor de aanleg van openbare verlichting</v>
          </cell>
          <cell r="C114" t="str">
            <v>Coût de la construction de l’éclairage public</v>
          </cell>
          <cell r="D114" t="str">
            <v>Coût de la construction de l’éclairage public</v>
          </cell>
        </row>
        <row r="115">
          <cell r="A115">
            <v>88</v>
          </cell>
          <cell r="B115" t="str">
            <v>Facturering van de aanleg van openbare verlichting</v>
          </cell>
          <cell r="C115" t="str">
            <v>Facturation de la construction de l’éclairage public</v>
          </cell>
          <cell r="D115" t="str">
            <v>Facturation de la construction de l’éclairage public</v>
          </cell>
        </row>
        <row r="116">
          <cell r="A116">
            <v>89</v>
          </cell>
          <cell r="B116" t="str">
            <v>Kosten in verband met openbare-dienstverplichtingen</v>
          </cell>
          <cell r="C116" t="str">
            <v>Coûts liés aux obligations de service public</v>
          </cell>
          <cell r="D116" t="str">
            <v>Coûts liés aux obligations de service public</v>
          </cell>
        </row>
        <row r="117">
          <cell r="A117">
            <v>90</v>
          </cell>
          <cell r="B117" t="str">
            <v>Kosten in verband met de beschermde klanten</v>
          </cell>
          <cell r="C117" t="str">
            <v>Coûts liés à la clientèle protégée</v>
          </cell>
          <cell r="D117" t="str">
            <v>Coûts liés à la clientèle protégée</v>
          </cell>
        </row>
        <row r="118">
          <cell r="A118">
            <v>91</v>
          </cell>
          <cell r="B118" t="str">
            <v>Onderhoud, beheer en afschrijvingen van de budgetmeters</v>
          </cell>
          <cell r="C118" t="str">
            <v>Entretien, gestion et amortissements des compteurs à budget</v>
          </cell>
          <cell r="D118" t="str">
            <v>Entretien, gestion et amortissements des compteurs à budget</v>
          </cell>
        </row>
        <row r="119">
          <cell r="A119">
            <v>92</v>
          </cell>
          <cell r="B119" t="str">
            <v>Plaatsen van vermogenbegrenzers</v>
          </cell>
          <cell r="C119" t="str">
            <v>Placement de limiteurs de puissance</v>
          </cell>
          <cell r="D119" t="str">
            <v>Placement de limiteurs de puissance</v>
          </cell>
        </row>
        <row r="120">
          <cell r="A120">
            <v>93</v>
          </cell>
          <cell r="B120" t="str">
            <v>Levering van elektriciteit aan de beschermde klanten</v>
          </cell>
          <cell r="C120" t="str">
            <v>Fourniture d’électricité à la clientèle protégée</v>
          </cell>
          <cell r="D120" t="str">
            <v>Fourniture d’électricité à la clientèle protégée</v>
          </cell>
        </row>
        <row r="121">
          <cell r="A121">
            <v>94</v>
          </cell>
          <cell r="B121" t="str">
            <v>Levering van elektriciteit aan een specifiek sociaal tarief</v>
          </cell>
          <cell r="C121" t="str">
            <v>Fourniture d’électricité à un tarif social spécifique</v>
          </cell>
          <cell r="D121" t="str">
            <v>Fourniture d’électricité à un tarif social spécifique</v>
          </cell>
        </row>
        <row r="122">
          <cell r="A122">
            <v>95</v>
          </cell>
          <cell r="B122" t="str">
            <v>Waardeverminderingen en minderwaarden op de realisatie van handelsvorderingen - beschermde klanten</v>
          </cell>
          <cell r="C122" t="str">
            <v>Réductions de valeur et moins values sur réalisation de créances commerciales - clientèle protégée</v>
          </cell>
          <cell r="D122" t="str">
            <v>Réductions de valeur et moins values sur réalisation de créances commerciales - clientèle protégée</v>
          </cell>
        </row>
        <row r="123">
          <cell r="A123">
            <v>96</v>
          </cell>
          <cell r="B123" t="str">
            <v>REG-acties</v>
          </cell>
          <cell r="C123" t="str">
            <v>Actions URE</v>
          </cell>
          <cell r="D123" t="str">
            <v>Actions URE</v>
          </cell>
        </row>
        <row r="124">
          <cell r="A124">
            <v>97</v>
          </cell>
          <cell r="B124" t="str">
            <v>Openbare Verlichting (Centrum)</v>
          </cell>
          <cell r="C124" t="str">
            <v>Eclairage Public (Centre)</v>
          </cell>
          <cell r="D124" t="str">
            <v>Eclairage Public (Centre)</v>
          </cell>
        </row>
        <row r="125">
          <cell r="A125">
            <v>98</v>
          </cell>
          <cell r="B125" t="str">
            <v>Onderhoud van de openbare verlichting</v>
          </cell>
          <cell r="C125" t="str">
            <v>Entretien de l’éclairage public</v>
          </cell>
          <cell r="D125" t="str">
            <v>Entretien de l’éclairage public</v>
          </cell>
        </row>
        <row r="126">
          <cell r="A126">
            <v>99</v>
          </cell>
          <cell r="B126" t="str">
            <v>Facturering van het onderhoud van de openbare verlichting</v>
          </cell>
          <cell r="C126" t="str">
            <v>Facturation de l'entretien de l’éclairage public</v>
          </cell>
          <cell r="D126" t="str">
            <v>Facturation de l'entretien de l’éclairage public</v>
          </cell>
        </row>
        <row r="127">
          <cell r="A127">
            <v>100</v>
          </cell>
          <cell r="B127" t="str">
            <v>Levering van energie voor de openbare verlichting (Centrum)</v>
          </cell>
          <cell r="C127" t="str">
            <v>Fourniture d'énergie pour l'éclairage public (Centre)</v>
          </cell>
          <cell r="D127" t="str">
            <v>Fourniture d'énergie pour l'éclairage public (Centre)</v>
          </cell>
        </row>
        <row r="128">
          <cell r="A128">
            <v>101</v>
          </cell>
          <cell r="B128" t="str">
            <v>Facturering van de levering van energie voor de openbare verlichting (Centrum)</v>
          </cell>
          <cell r="C128" t="str">
            <v>Facturation de la fourniture d'énergie pour l'éclairage public (Centre)</v>
          </cell>
          <cell r="D128" t="str">
            <v>Facturation de la fourniture d'énergie pour l'éclairage public (Centre)</v>
          </cell>
        </row>
        <row r="129">
          <cell r="A129">
            <v>102</v>
          </cell>
          <cell r="B129" t="str">
            <v>Kosten voor de aanleg van openbare verlichting</v>
          </cell>
          <cell r="C129" t="str">
            <v>Coût de la construction de l’éclairage public</v>
          </cell>
          <cell r="D129" t="str">
            <v>Coût de la construction de l’éclairage public</v>
          </cell>
        </row>
        <row r="130">
          <cell r="A130">
            <v>103</v>
          </cell>
          <cell r="B130" t="str">
            <v>Facturering van de aanleg van openbare verlichting</v>
          </cell>
          <cell r="C130" t="str">
            <v>Facturation de la construction de l’éclairage public</v>
          </cell>
          <cell r="D130" t="str">
            <v>Facturation de la construction de l’éclairage public</v>
          </cell>
        </row>
        <row r="131">
          <cell r="A131">
            <v>104</v>
          </cell>
          <cell r="B131" t="str">
            <v>Door de overheid opgelegde verplaatsingen van installaties</v>
          </cell>
          <cell r="C131" t="str">
            <v>Déplacements d’installations imposés par les pouvoirs publics</v>
          </cell>
          <cell r="D131" t="str">
            <v>Déplacements d’installations imposés par les pouvoirs publics</v>
          </cell>
        </row>
        <row r="132">
          <cell r="A132">
            <v>105</v>
          </cell>
          <cell r="B132" t="str">
            <v>Dienst Ombudsman en informatie-activiteit</v>
          </cell>
          <cell r="C132" t="str">
            <v>Service « Ombudsman » et action d’information</v>
          </cell>
          <cell r="D132" t="str">
            <v>Service « Ombudsman » et action d’information</v>
          </cell>
        </row>
        <row r="133">
          <cell r="A133">
            <v>106</v>
          </cell>
          <cell r="B133" t="str">
            <v>Gratis levering van groene energie</v>
          </cell>
          <cell r="C133" t="str">
            <v>Fourniture gratuite d'énergie verte</v>
          </cell>
          <cell r="D133" t="str">
            <v>Fourniture gratuite d'énergie verte</v>
          </cell>
        </row>
        <row r="134">
          <cell r="A134">
            <v>107</v>
          </cell>
          <cell r="B134" t="str">
            <v>Andere prestaties opgelegd door de overheid</v>
          </cell>
          <cell r="C134" t="str">
            <v>Autres prestations imposées par les pouvoirs publics</v>
          </cell>
          <cell r="D134" t="str">
            <v>Autres prestations imposées par les pouvoirs publics</v>
          </cell>
        </row>
        <row r="135">
          <cell r="A135">
            <v>108</v>
          </cell>
          <cell r="B135" t="str">
            <v>Andere openbare-dienstverplichtingen</v>
          </cell>
          <cell r="C135" t="str">
            <v>Autres obligations de service public</v>
          </cell>
          <cell r="D135" t="str">
            <v>Autres obligations de service public</v>
          </cell>
        </row>
        <row r="136">
          <cell r="A136">
            <v>109</v>
          </cell>
          <cell r="B136" t="str">
            <v>Financiering van de openbare-dienstopdracht toevertrouwd aan de DNB (credit)</v>
          </cell>
          <cell r="C136" t="str">
            <v>Financement des missions de service public confiées aux GRD (crédit)</v>
          </cell>
          <cell r="D136" t="str">
            <v>Financement des missions de service public confiées aux GRD (crédit)</v>
          </cell>
        </row>
        <row r="137">
          <cell r="A137">
            <v>110</v>
          </cell>
          <cell r="B137" t="str">
            <v>Beheerskosten van het distributienet:</v>
          </cell>
          <cell r="C137" t="str">
            <v>Coûts de la gestion du réseau de distribution:</v>
          </cell>
          <cell r="D137" t="str">
            <v>Coûts de la gestion du réseau de distribution:</v>
          </cell>
        </row>
        <row r="138">
          <cell r="A138">
            <v>111</v>
          </cell>
          <cell r="B138" t="str">
            <v>Commercieel beheer van de toegangscontracten</v>
          </cell>
          <cell r="C138" t="str">
            <v>Gestion commerciale des contrats d'accès</v>
          </cell>
          <cell r="D138" t="str">
            <v>Gestion commerciale des contrats d'accès</v>
          </cell>
        </row>
        <row r="139">
          <cell r="A139">
            <v>112</v>
          </cell>
          <cell r="B139" t="str">
            <v>Programmering van de energie-uitwisselingen</v>
          </cell>
          <cell r="C139" t="str">
            <v>Programmation des échanges d'énergie</v>
          </cell>
          <cell r="D139" t="str">
            <v>Programmation des échanges d'énergie</v>
          </cell>
        </row>
        <row r="140">
          <cell r="A140">
            <v>113</v>
          </cell>
          <cell r="B140" t="str">
            <v>Beheer van het distributienet en opvolging van de energie-uitwisselingen</v>
          </cell>
          <cell r="C140" t="str">
            <v>Gestion du réseau de distribution et suivi des échanges d'énergie</v>
          </cell>
          <cell r="D140" t="str">
            <v>Gestion du réseau de distribution et suivi des échanges d'énergie</v>
          </cell>
        </row>
        <row r="141">
          <cell r="A141">
            <v>114</v>
          </cell>
          <cell r="B141" t="str">
            <v>Exploitatiekosten voor het systeembeheer</v>
          </cell>
          <cell r="C141" t="str">
            <v>Coûts d’exploitation de la gestion du système + Taxe de Voirie</v>
          </cell>
          <cell r="D141" t="str">
            <v>Coûts d’exploitation de la gestion du système + Taxe de Voirie</v>
          </cell>
        </row>
        <row r="142">
          <cell r="A142">
            <v>115</v>
          </cell>
          <cell r="B142" t="str">
            <v>Afschrijvingen van activa in verband met het systeembeheer</v>
          </cell>
          <cell r="C142" t="str">
            <v>Amortissement des actifs liés à la gestion du système</v>
          </cell>
          <cell r="D142" t="str">
            <v>Amortissement des actifs liés à la gestion du système</v>
          </cell>
        </row>
        <row r="143">
          <cell r="A143">
            <v>116</v>
          </cell>
          <cell r="B143" t="str">
            <v>Kosten voor de financiering van de activa in verband met het systeembeheer</v>
          </cell>
          <cell r="C143" t="str">
            <v>Coûts de financement des actifs liés à la gestion du système</v>
          </cell>
          <cell r="D143" t="str">
            <v>Coûts de financement des actifs liés à la gestion du système</v>
          </cell>
        </row>
        <row r="144">
          <cell r="A144">
            <v>117</v>
          </cell>
          <cell r="B144" t="str">
            <v>Controle op de kwaliteit van de bevoorrading en op de stabiliteit van het net</v>
          </cell>
          <cell r="C144" t="str">
            <v>Contrôle de la qualité de l'approvisionnement et de la stabilité du réseau</v>
          </cell>
          <cell r="D144" t="str">
            <v>Contrôle de la qualité de l'approvisionnement et de la stabilité du réseau</v>
          </cell>
        </row>
        <row r="145">
          <cell r="A145">
            <v>118</v>
          </cell>
          <cell r="B145" t="str">
            <v>Kosten voor het verzamelen en verwerken van de meet- en telgegevens</v>
          </cell>
          <cell r="C145" t="str">
            <v>Coût de l'acquisition et du traitement des informations de mesure et de comptage</v>
          </cell>
          <cell r="D145" t="str">
            <v>Coût de l'acquisition et du traitement des informations de mesure et de comptage</v>
          </cell>
        </row>
        <row r="146">
          <cell r="A146">
            <v>119</v>
          </cell>
          <cell r="B146" t="str">
            <v>Kosten voor ondersteunende diensten:</v>
          </cell>
          <cell r="C146" t="str">
            <v>Coût des services auxiliaires:</v>
          </cell>
          <cell r="D146" t="str">
            <v>Coût des services auxiliaires:</v>
          </cell>
        </row>
        <row r="147">
          <cell r="A147">
            <v>120</v>
          </cell>
          <cell r="B147" t="str">
            <v>Regeling van de spanning en van het blindvermogen</v>
          </cell>
          <cell r="C147" t="str">
            <v>Réglage de la tension et de la puissance réactive</v>
          </cell>
          <cell r="D147" t="str">
            <v>Réglage de la tension et de la puissance réactive</v>
          </cell>
        </row>
        <row r="148">
          <cell r="A148">
            <v>121</v>
          </cell>
          <cell r="B148" t="str">
            <v>Compensatie van de netverliezen</v>
          </cell>
          <cell r="C148" t="str">
            <v>Compensation des pertes sur réseau</v>
          </cell>
          <cell r="D148" t="str">
            <v>Compensation des pertes sur réseau</v>
          </cell>
        </row>
        <row r="149">
          <cell r="A149">
            <v>122</v>
          </cell>
          <cell r="B149" t="str">
            <v>Niet-naleving van een aanvaard programma</v>
          </cell>
          <cell r="C149" t="str">
            <v>Non-respect d'un programme accepté</v>
          </cell>
          <cell r="D149" t="str">
            <v>Non-respect d'un programme accepté</v>
          </cell>
        </row>
        <row r="150">
          <cell r="A150">
            <v>123</v>
          </cell>
          <cell r="B150" t="str">
            <v>Belastingen, heffingen, toeslagen, bijdragen en retributies:</v>
          </cell>
          <cell r="C150" t="str">
            <v>Impôts, prélèvements, surcharges, contributions et rétributions:</v>
          </cell>
          <cell r="D150" t="str">
            <v>Impôts, prélèvements, surcharges, contributions et rétributions:</v>
          </cell>
        </row>
        <row r="151">
          <cell r="A151">
            <v>124</v>
          </cell>
          <cell r="B151" t="str">
            <v>Financiering van de openbare-dienstverplichtingen:</v>
          </cell>
          <cell r="C151" t="str">
            <v>Financement des obligations de service public:</v>
          </cell>
          <cell r="D151" t="str">
            <v>Financement des obligations de service public:</v>
          </cell>
        </row>
        <row r="152">
          <cell r="A152">
            <v>125</v>
          </cell>
          <cell r="B152" t="str">
            <v>Maatregelen van sociale aard</v>
          </cell>
          <cell r="C152" t="str">
            <v>Mesures de nature sociale</v>
          </cell>
          <cell r="D152" t="str">
            <v>Mesures de nature sociale</v>
          </cell>
        </row>
        <row r="153">
          <cell r="A153">
            <v>126</v>
          </cell>
          <cell r="B153" t="str">
            <v>Plan Communal pour l'Emploi (in Wallonië)</v>
          </cell>
          <cell r="C153" t="str">
            <v>Plan communal pour l’emploi</v>
          </cell>
          <cell r="D153" t="str">
            <v>Plan communal pour l’emploi</v>
          </cell>
        </row>
        <row r="154">
          <cell r="A154">
            <v>127</v>
          </cell>
          <cell r="B154" t="str">
            <v>Andere maatregelen van sociale aard</v>
          </cell>
          <cell r="C154" t="str">
            <v>Autres mesures sociales</v>
          </cell>
          <cell r="D154" t="str">
            <v>Autres mesures sociales</v>
          </cell>
        </row>
        <row r="155">
          <cell r="A155">
            <v>128</v>
          </cell>
          <cell r="B155" t="str">
            <v>Maatregelen ter bevordering van het REG</v>
          </cell>
          <cell r="C155" t="str">
            <v>Mesures en faveur de l'URE</v>
          </cell>
          <cell r="D155" t="str">
            <v>Mesures en faveur de l'URE</v>
          </cell>
        </row>
        <row r="156">
          <cell r="A156">
            <v>129</v>
          </cell>
          <cell r="B156" t="str">
            <v>Maatregelen ter bevordering van het gebruik van hernieuwbare energiebronnen en kwalitatieve warmtekrachtinstallaties</v>
          </cell>
          <cell r="C156" t="str">
            <v>Mesures en faveur de l'utilisation de sources d'énergie renouvelables et d'installations de cogénération de qualité</v>
          </cell>
          <cell r="D156" t="str">
            <v>Mesures en faveur de l'utilisation de sources d'énergie renouvelables et d'installations de cogénération de qualité</v>
          </cell>
        </row>
        <row r="157">
          <cell r="A157">
            <v>130</v>
          </cell>
          <cell r="B157" t="str">
            <v>Financiering van de openbare-dienstverplichtingen gefactureerd door de TNB</v>
          </cell>
          <cell r="C157" t="str">
            <v>Financement des obligations de service public facturé par le GRT</v>
          </cell>
          <cell r="D157" t="str">
            <v>Financement des obligations de service public facturé par le GRT</v>
          </cell>
        </row>
        <row r="158">
          <cell r="A158">
            <v>131</v>
          </cell>
          <cell r="B158" t="str">
            <v>Andere maatregelen</v>
          </cell>
          <cell r="C158" t="str">
            <v>Autres mesures</v>
          </cell>
          <cell r="D158" t="str">
            <v>Autres mesures</v>
          </cell>
        </row>
        <row r="159">
          <cell r="A159">
            <v>132</v>
          </cell>
          <cell r="B159" t="str">
            <v>Financiering van de openbare-dienstopdracht toevertrouwd aan de DNB</v>
          </cell>
          <cell r="C159" t="str">
            <v>Financement des missions de service public confiées aux GRD</v>
          </cell>
          <cell r="D159" t="str">
            <v>Financement des missions de service public confiées aux GRD</v>
          </cell>
        </row>
        <row r="160">
          <cell r="A160">
            <v>133</v>
          </cell>
          <cell r="B160" t="str">
            <v>Toeslagen ter dekking van de werkingskosten van de reguleringsinstantie</v>
          </cell>
          <cell r="C160" t="str">
            <v>Surcharges en vue de la couverture des frais de fonctionnement de l'instance de régulation</v>
          </cell>
          <cell r="D160" t="str">
            <v>Surcharges en vue de la couverture des frais de fonctionnement de l'instance de régulation</v>
          </cell>
        </row>
        <row r="161">
          <cell r="A161">
            <v>134</v>
          </cell>
          <cell r="B161" t="str">
            <v>Bijdragen ter dekking van verloren kosten</v>
          </cell>
          <cell r="C161" t="str">
            <v>Contributions en vue de la couverture des coûts échoués</v>
          </cell>
          <cell r="D161" t="str">
            <v>Contributions en vue de la couverture des coûts échoués</v>
          </cell>
        </row>
        <row r="162">
          <cell r="A162">
            <v>135</v>
          </cell>
          <cell r="B162" t="str">
            <v>Niet-gekapitaliseerde pensioenlasten</v>
          </cell>
          <cell r="C162" t="str">
            <v>Charges de pension non capitalisées</v>
          </cell>
          <cell r="D162" t="str">
            <v>Charges de pension non capitalisées</v>
          </cell>
        </row>
        <row r="163">
          <cell r="A163">
            <v>136</v>
          </cell>
          <cell r="B163" t="str">
            <v>Niet-gekapitaliseerde pensioenlasten - debet</v>
          </cell>
          <cell r="C163" t="str">
            <v>Charges de pension non capitalisées-débit</v>
          </cell>
          <cell r="D163" t="str">
            <v>Charges de pension non capitalisées-débit</v>
          </cell>
        </row>
        <row r="164">
          <cell r="A164">
            <v>137</v>
          </cell>
          <cell r="B164" t="str">
            <v>Niet-gekapitaliseerde pensioenlasten - Overboeking naar activa</v>
          </cell>
          <cell r="C164" t="str">
            <v>Charges de pension non capitalisées-Transfert à l'actif</v>
          </cell>
          <cell r="D164" t="str">
            <v>Charges de pension non capitalisées-Transfert à l'actif</v>
          </cell>
        </row>
        <row r="165">
          <cell r="A165">
            <v>138</v>
          </cell>
          <cell r="B165" t="str">
            <v>Lokale, provinciale, gewestelijke en federale belastingen, heffingen, toeslagen, bijdragen en retributies:</v>
          </cell>
          <cell r="C165" t="str">
            <v>Impôts, prélèvements, surcharges, contributions, et rétributions locaux, provinciaux, régionaux et fédéraux:</v>
          </cell>
          <cell r="D165" t="str">
            <v>Impôts, prélèvements, surcharges, contributions, et rétributions locaux, provinciaux, régionaux et fédéraux:</v>
          </cell>
        </row>
        <row r="166">
          <cell r="A166">
            <v>139</v>
          </cell>
          <cell r="B166" t="str">
            <v>Inkomensbelastingen</v>
          </cell>
          <cell r="C166" t="str">
            <v>Impôts sur les revenus</v>
          </cell>
          <cell r="D166" t="str">
            <v>Impôts sur les revenus</v>
          </cell>
        </row>
        <row r="167">
          <cell r="A167">
            <v>140</v>
          </cell>
          <cell r="B167" t="str">
            <v>Roerende voorheffing op interesten op rekening-courant</v>
          </cell>
          <cell r="C167" t="str">
            <v>Précomptes mobiliers afférents aux intérêts sur compte courant</v>
          </cell>
          <cell r="D167" t="str">
            <v>Précomptes mobiliers afférents aux intérêts sur compte courant</v>
          </cell>
        </row>
        <row r="168">
          <cell r="A168">
            <v>141</v>
          </cell>
          <cell r="B168" t="str">
            <v>Andere roerende voorheffingen</v>
          </cell>
          <cell r="C168" t="str">
            <v>Autres précomptes mobiliers</v>
          </cell>
          <cell r="D168" t="str">
            <v>Autres précomptes mobiliers</v>
          </cell>
        </row>
        <row r="169">
          <cell r="A169">
            <v>142</v>
          </cell>
          <cell r="B169" t="str">
            <v>Rechtspersonenbelasting: bijdrage van het jaar (geraamde fiscale lasten)</v>
          </cell>
          <cell r="C169" t="str">
            <v>Impôt des personnes morales: cotisation de l'année (charge fiscale estimée)</v>
          </cell>
          <cell r="D169" t="str">
            <v>Impôt des personnes morales: cotisation de l'année (charge fiscale estimée)</v>
          </cell>
        </row>
        <row r="170">
          <cell r="A170">
            <v>143</v>
          </cell>
          <cell r="B170" t="str">
            <v>Rechtspersonenbelasting: rectificatie van voorgaande jaren (raming)</v>
          </cell>
          <cell r="C170" t="str">
            <v>Impôt des personnes morales: rectification des années antérieures (estimation)</v>
          </cell>
          <cell r="D170" t="str">
            <v>Impôt des personnes morales: rectification des années antérieures (estimation)</v>
          </cell>
        </row>
        <row r="171">
          <cell r="A171">
            <v>144</v>
          </cell>
          <cell r="B171" t="str">
            <v>Rechtspersonenbelasting: belasting over voorgaande boekjaren</v>
          </cell>
          <cell r="C171" t="str">
            <v>Impôt des personnes morales: impôt afférent aux exercices antérieurs</v>
          </cell>
          <cell r="D171" t="str">
            <v>Impôt des personnes morales: impôt afférent aux exercices antérieurs</v>
          </cell>
        </row>
        <row r="172">
          <cell r="A172">
            <v>145</v>
          </cell>
          <cell r="B172" t="str">
            <v>Overige lokale, provinciale, gewestelijke en federale belastingen, heffingen, toeslagen, bijdragen en retributies</v>
          </cell>
          <cell r="C172" t="str">
            <v>Impôts, prélèvements, surcharges, contributions, et rétributions locaux, provinciaux, régionaux et fédéraux restants</v>
          </cell>
          <cell r="D172" t="str">
            <v>Impôts, prélèvements, surcharges, contributions, et rétributions locaux, provinciaux, régionaux et fédéraux restants</v>
          </cell>
        </row>
        <row r="173">
          <cell r="A173">
            <v>146</v>
          </cell>
          <cell r="B173" t="str">
            <v>Vergoeding voor het innemen van het openbaar domein</v>
          </cell>
          <cell r="C173" t="str">
            <v>Redevance pour occupation du domaine public</v>
          </cell>
          <cell r="D173" t="str">
            <v>Redevance pour occupation du domaine public</v>
          </cell>
        </row>
        <row r="174">
          <cell r="A174">
            <v>147</v>
          </cell>
          <cell r="B174" t="str">
            <v>Andere belastingen, heffingen, toeslagen, bijdragen en retributies</v>
          </cell>
          <cell r="C174" t="str">
            <v>Autres impôts, prélèvements, surcharges, contributions et rétributions restants</v>
          </cell>
          <cell r="D174" t="str">
            <v>Autres impôts, prélèvements, surcharges, contributions et rétributions restants</v>
          </cell>
        </row>
        <row r="175">
          <cell r="A175">
            <v>148</v>
          </cell>
          <cell r="B175" t="str">
            <v>Vergoeding van het gëinvesteerde Kapitaal</v>
          </cell>
          <cell r="C175" t="str">
            <v>Rémunération du Capital investi</v>
          </cell>
          <cell r="D175" t="str">
            <v>Rémunération du Capital investi</v>
          </cell>
        </row>
        <row r="176">
          <cell r="A176">
            <v>149</v>
          </cell>
          <cell r="B176" t="str">
            <v>ALGEMEEN TOTAAL</v>
          </cell>
          <cell r="C176" t="str">
            <v>TOTAL GENERAL</v>
          </cell>
          <cell r="D176" t="str">
            <v>TOTAL GENERAL</v>
          </cell>
        </row>
        <row r="177">
          <cell r="A177">
            <v>150</v>
          </cell>
          <cell r="B177" t="str">
            <v>Studiekosten</v>
          </cell>
          <cell r="C177" t="str">
            <v>Coûts d'étude</v>
          </cell>
          <cell r="D177" t="str">
            <v>Coûts d'étude</v>
          </cell>
        </row>
        <row r="178">
          <cell r="A178">
            <v>151</v>
          </cell>
          <cell r="B178" t="str">
            <v>Oriëntatiestudie</v>
          </cell>
          <cell r="C178" t="str">
            <v>Etude d'orientation</v>
          </cell>
          <cell r="D178" t="str">
            <v>Etude d'orientation</v>
          </cell>
        </row>
        <row r="179">
          <cell r="A179">
            <v>152</v>
          </cell>
          <cell r="B179" t="str">
            <v>Detailstudie</v>
          </cell>
          <cell r="C179" t="str">
            <v>Etude de détail</v>
          </cell>
          <cell r="D179" t="str">
            <v>Etude de détail</v>
          </cell>
        </row>
        <row r="180">
          <cell r="A180">
            <v>153</v>
          </cell>
          <cell r="B180" t="str">
            <v>Kosten voor de uitvoering, aanpassing of verzwaring van de aansluitingen</v>
          </cell>
          <cell r="C180" t="str">
            <v>Coûts de réalisation, d'adaptation ou de renforcement des raccordements</v>
          </cell>
          <cell r="D180" t="str">
            <v>Coûts de réalisation, d'adaptation ou de renforcement des raccordements</v>
          </cell>
        </row>
        <row r="181">
          <cell r="A181">
            <v>154</v>
          </cell>
          <cell r="B181" t="str">
            <v>Aftakkingen - Kosten voor de uitvoering, aanpassing of verzwaring</v>
          </cell>
          <cell r="C181" t="str">
            <v>Branchements - Coûts de réalisation, d'adaptation ou de renforcement</v>
          </cell>
          <cell r="D181" t="str">
            <v>Branchements - Coûts de réalisation, d'adaptation ou de renforcement</v>
          </cell>
        </row>
        <row r="182">
          <cell r="A182">
            <v>155</v>
          </cell>
          <cell r="B182" t="str">
            <v>Aftakkingen - Overboeking naar Activa</v>
          </cell>
          <cell r="C182" t="str">
            <v>Branchements - Transfert à l’Actif</v>
          </cell>
          <cell r="D182" t="str">
            <v>Branchements - Transfert à l’Actif</v>
          </cell>
        </row>
        <row r="188">
          <cell r="A188">
            <v>195</v>
          </cell>
          <cell r="B188" t="str">
            <v>Tabel 1 (T1) : Toewijzing van kostensoorten aan kostenobjecten voor de klantengroep Netwerk 70/36/30kV</v>
          </cell>
          <cell r="C188" t="str">
            <v>Tableau 1 (T1) : Attribution des types de coûts aux objets de coût pour le groupe de clients Réseau 70/36/30kV</v>
          </cell>
          <cell r="D188" t="str">
            <v>Tableau 1 (T1) : Attribution des types de coûts aux objets de coût pour le groupe de clients Réseau 70/36/30kV</v>
          </cell>
        </row>
        <row r="189">
          <cell r="A189">
            <v>196</v>
          </cell>
          <cell r="B189" t="str">
            <v>Tabel 2 (T2) : Toewijzing van kostensoorten aan kostenobjecten voor de klantengroep Transformatie MS</v>
          </cell>
          <cell r="C189" t="str">
            <v>Tableau 2 (T2) : Attribution des types de coûts aux objets de coût pour le groupe de clients Transformation MT</v>
          </cell>
          <cell r="D189" t="str">
            <v>Tableau 2 (T2) : Attribution des types de coûts aux objets de coût pour le groupe de clients Transformation MT</v>
          </cell>
        </row>
        <row r="190">
          <cell r="A190">
            <v>197</v>
          </cell>
          <cell r="B190" t="str">
            <v>Tabel 3 (T3) : Toewijzing van kostensoorten aan kostenobjecten voor de klantengroep Netwerk MS</v>
          </cell>
          <cell r="C190" t="str">
            <v>Tableau 3 (T3) : Attribution des types de coûts aux objets de coût pour le groupe de clients Réseau MT</v>
          </cell>
          <cell r="D190" t="str">
            <v>Tableau 3 (T3) : Attribution des types de coûts aux objets de coût pour le groupe de clients Réseau MT</v>
          </cell>
        </row>
        <row r="191">
          <cell r="A191">
            <v>198</v>
          </cell>
          <cell r="B191" t="str">
            <v>Tabel 4 (T4) : Toewijzing van kostensoorten aan kostenobjecten voor de klantengroep Transformatie LS</v>
          </cell>
          <cell r="C191" t="str">
            <v>Tableau 4 (T4) : Attribution des types de coûts aux objets de coût pour le groupe de clients Transformation BT</v>
          </cell>
          <cell r="D191" t="str">
            <v>Tableau 4 (T4) : Attribution des types de coûts aux objets de coût pour le groupe de clients Transformation BT</v>
          </cell>
        </row>
        <row r="192">
          <cell r="A192">
            <v>199</v>
          </cell>
          <cell r="B192" t="str">
            <v>Tabel 5 (T5) : Toewijzing van kostensoorten aan kostenobjecten voor de klantengroep Netwerk LS</v>
          </cell>
          <cell r="C192" t="str">
            <v>Tableau 5 (T5) : Attribution des types de coûts aux objets de coût pour le groupe de clients Réseau BT</v>
          </cell>
          <cell r="D192" t="str">
            <v>Tableau 5 (T5) : Attribution des types de coûts aux objets de coût pour le groupe de clients Réseau BT</v>
          </cell>
        </row>
        <row r="193">
          <cell r="A193">
            <v>200</v>
          </cell>
          <cell r="B193" t="str">
            <v>Tabel 6 (T6) : Toewijzing van kostensoorten aan kostenobjecten voor alle klantengroepen (totaal)</v>
          </cell>
          <cell r="C193" t="str">
            <v>Tableau 6 (T6) : Attribution des types de coûts aux objets de coût pour tous les groupes de clients (total)</v>
          </cell>
          <cell r="D193" t="str">
            <v>Tableau 6 (T6) : Attribution des types de coûts aux objets de coût pour tous les groupes de clients (total)</v>
          </cell>
        </row>
        <row r="194">
          <cell r="A194">
            <v>201</v>
          </cell>
          <cell r="B194" t="str">
            <v xml:space="preserve">Kostenobjecten </v>
          </cell>
          <cell r="C194" t="str">
            <v xml:space="preserve">Objets de coûts </v>
          </cell>
          <cell r="D194" t="str">
            <v xml:space="preserve">Objets de coûts </v>
          </cell>
        </row>
        <row r="195">
          <cell r="A195">
            <v>202</v>
          </cell>
          <cell r="B195" t="str">
            <v>Kostensoorten</v>
          </cell>
          <cell r="C195" t="str">
            <v>Types de coûts</v>
          </cell>
          <cell r="D195" t="str">
            <v>Types de coûts</v>
          </cell>
        </row>
        <row r="196">
          <cell r="A196">
            <v>203</v>
          </cell>
          <cell r="B196" t="str">
            <v>Handelsgoederen, grond- en hulpstoffen (60)</v>
          </cell>
          <cell r="C196" t="str">
            <v>Approvisionnements et marchandises (60)</v>
          </cell>
          <cell r="D196" t="str">
            <v>Approvisionnements et marchandises (60)</v>
          </cell>
        </row>
        <row r="197">
          <cell r="A197">
            <v>204</v>
          </cell>
          <cell r="B197" t="str">
            <v>Kosten voor het gebruik van het transmissienet</v>
          </cell>
          <cell r="C197" t="str">
            <v>Coûts pour l'utilisation du réseau de transport</v>
          </cell>
          <cell r="D197" t="str">
            <v>Coûts pour l'utilisation du réseau de transport</v>
          </cell>
        </row>
        <row r="198">
          <cell r="A198">
            <v>205</v>
          </cell>
          <cell r="B198" t="str">
            <v>Andere</v>
          </cell>
          <cell r="C198" t="str">
            <v>Autres</v>
          </cell>
          <cell r="D198" t="str">
            <v>Autres</v>
          </cell>
        </row>
        <row r="199">
          <cell r="A199">
            <v>206</v>
          </cell>
          <cell r="B199" t="str">
            <v>Diensten en diverse goederen (61)</v>
          </cell>
          <cell r="C199" t="str">
            <v>Services et biens divers (61)</v>
          </cell>
          <cell r="D199" t="str">
            <v>Services et biens divers (61)</v>
          </cell>
        </row>
        <row r="200">
          <cell r="A200">
            <v>207</v>
          </cell>
          <cell r="B200" t="str">
            <v>Bezoldigingen, sociale lasten en pensioenen (62)</v>
          </cell>
          <cell r="C200" t="str">
            <v>Rémunérations, charges sociales et pensions (62)</v>
          </cell>
          <cell r="D200" t="str">
            <v>Rémunérations, charges sociales et pensions (62)</v>
          </cell>
        </row>
        <row r="201">
          <cell r="A201">
            <v>208</v>
          </cell>
          <cell r="B201" t="str">
            <v>Afschrijvingen, waardeverminderingen en voorzieningen voor risico's en kosten (63)</v>
          </cell>
          <cell r="C201" t="str">
            <v>Amortissements, réductions de valeur et provisions pour risques et charges (63)</v>
          </cell>
          <cell r="D201" t="str">
            <v>Amortissements, réductions de valeur et provisions pour risques et charges (63)</v>
          </cell>
        </row>
        <row r="202">
          <cell r="A202">
            <v>209</v>
          </cell>
          <cell r="B202" t="str">
            <v>Afschrijvingen, waardeverminderingen op oprichtingskosten en immateriële vaste activa</v>
          </cell>
          <cell r="C202" t="str">
            <v>Amortissements, réductions de valeur sur frais d'établissement et immobilisations incorporelles</v>
          </cell>
          <cell r="D202" t="str">
            <v>Amortissements, réductions de valeur sur frais d'établissement et immobilisations incorporelles</v>
          </cell>
        </row>
        <row r="203">
          <cell r="A203">
            <v>210</v>
          </cell>
          <cell r="B203" t="str">
            <v>Afschrijvingen, waardeverminderingen op materiële vaste activa</v>
          </cell>
          <cell r="C203" t="str">
            <v>Amortissements, réductions de valeur sur immobilisations corporelles</v>
          </cell>
          <cell r="D203" t="str">
            <v>Amortissements, réductions de valeur sur immobilisations corporelles</v>
          </cell>
        </row>
        <row r="204">
          <cell r="A204">
            <v>211</v>
          </cell>
          <cell r="B204" t="str">
            <v>Waardeverminderingen op voorraden en bestellingen in uitvoering</v>
          </cell>
          <cell r="C204" t="str">
            <v>Réductions de valeur sur stocks et commandes en cours</v>
          </cell>
          <cell r="D204" t="str">
            <v>Réductions de valeur sur stocks et commandes en cours</v>
          </cell>
        </row>
        <row r="205">
          <cell r="A205">
            <v>212</v>
          </cell>
          <cell r="B205" t="str">
            <v>Waardeverminderingen op handelsvorderingen</v>
          </cell>
          <cell r="C205" t="str">
            <v>Réductions de valeur sur créances commerciales</v>
          </cell>
          <cell r="D205" t="str">
            <v>Réductions de valeur sur créances commerciales</v>
          </cell>
        </row>
        <row r="206">
          <cell r="A206">
            <v>213</v>
          </cell>
          <cell r="B206" t="str">
            <v>Voorzieningen voor risico's en kosten</v>
          </cell>
          <cell r="C206" t="str">
            <v>Provisions pour risques et charges</v>
          </cell>
          <cell r="D206" t="str">
            <v>Provisions pour risques et charges</v>
          </cell>
        </row>
        <row r="207">
          <cell r="A207">
            <v>214</v>
          </cell>
          <cell r="B207" t="str">
            <v>Andere bedrijfskosten (64)</v>
          </cell>
          <cell r="C207" t="str">
            <v>Autres charges d'exploitation (64)</v>
          </cell>
          <cell r="D207" t="str">
            <v>Autres charges d'exploitation (64)</v>
          </cell>
        </row>
        <row r="208">
          <cell r="A208">
            <v>215</v>
          </cell>
          <cell r="B208" t="str">
            <v>Financiële kosten (65)</v>
          </cell>
          <cell r="C208" t="str">
            <v>Charges financières (65)</v>
          </cell>
          <cell r="D208" t="str">
            <v>Charges financières (65)</v>
          </cell>
        </row>
        <row r="209">
          <cell r="A209">
            <v>216</v>
          </cell>
          <cell r="B209" t="str">
            <v>(exclusief rub. '650 Kosten van schulden' (opgenomen als embedded cost bij de vergoeding van het kapitaal))</v>
          </cell>
          <cell r="C209" t="str">
            <v>(hors rub. '650 Charges des dettes' (repris comme embedded cost (coûts inévitables) dans la rémunération du capital))</v>
          </cell>
          <cell r="D209" t="str">
            <v>(hors rub. '650 Charges des dettes' (repris comme embedded cost (coûts inévitables) dans la rémunération du capital))</v>
          </cell>
        </row>
        <row r="210">
          <cell r="A210">
            <v>217</v>
          </cell>
          <cell r="B210" t="str">
            <v>Uitzonderlijke kosten (66)</v>
          </cell>
          <cell r="C210" t="str">
            <v>Charges exceptionnelles (66)</v>
          </cell>
          <cell r="D210" t="str">
            <v>Charges exceptionnelles (66)</v>
          </cell>
        </row>
        <row r="211">
          <cell r="A211">
            <v>218</v>
          </cell>
          <cell r="B211" t="str">
            <v>Belastingen op het resultaat (67)</v>
          </cell>
          <cell r="C211" t="str">
            <v>Impôts sur le résultat (67)</v>
          </cell>
          <cell r="D211" t="str">
            <v>Impôts sur le résultat (67)</v>
          </cell>
        </row>
        <row r="212">
          <cell r="A212">
            <v>219</v>
          </cell>
          <cell r="B212" t="str">
            <v>Vergoeding van het kapitaal</v>
          </cell>
          <cell r="C212" t="str">
            <v>Rémunération du capital</v>
          </cell>
          <cell r="D212" t="str">
            <v>Rémunération du capital</v>
          </cell>
        </row>
        <row r="213">
          <cell r="A213">
            <v>220</v>
          </cell>
          <cell r="B213" t="str">
            <v>(Bonus)/Malus</v>
          </cell>
          <cell r="C213" t="str">
            <v>(Bonus)/Malus</v>
          </cell>
          <cell r="D213" t="str">
            <v>(Bonus)/Malus</v>
          </cell>
        </row>
        <row r="214">
          <cell r="A214">
            <v>221</v>
          </cell>
          <cell r="B214" t="str">
            <v>TOTAAL</v>
          </cell>
          <cell r="C214" t="str">
            <v>TOTAL</v>
          </cell>
          <cell r="D214" t="str">
            <v>TOTAL</v>
          </cell>
        </row>
        <row r="215">
          <cell r="A215">
            <v>222</v>
          </cell>
          <cell r="B215" t="str">
            <v>Aansluitingen</v>
          </cell>
          <cell r="C215" t="str">
            <v>Raccordements</v>
          </cell>
          <cell r="D215" t="str">
            <v>Raccordements</v>
          </cell>
        </row>
        <row r="216">
          <cell r="A216">
            <v>223</v>
          </cell>
          <cell r="B216" t="str">
            <v>Gebruik van het net</v>
          </cell>
          <cell r="C216" t="str">
            <v>Utilisation du réseau</v>
          </cell>
          <cell r="D216" t="str">
            <v>Utilisation du réseau</v>
          </cell>
        </row>
        <row r="217">
          <cell r="A217">
            <v>224</v>
          </cell>
          <cell r="B217" t="str">
            <v>Ondersteunende diensten</v>
          </cell>
          <cell r="C217" t="str">
            <v>Services auxiliaires</v>
          </cell>
          <cell r="D217" t="str">
            <v>Services auxiliaires</v>
          </cell>
        </row>
        <row r="218">
          <cell r="A218">
            <v>225</v>
          </cell>
          <cell r="B218" t="str">
            <v>TOTAAL</v>
          </cell>
          <cell r="C218" t="str">
            <v>TOTAL</v>
          </cell>
          <cell r="D218" t="str">
            <v>TOTAL</v>
          </cell>
        </row>
        <row r="219">
          <cell r="A219">
            <v>226</v>
          </cell>
          <cell r="B219" t="str">
            <v>Oriëntatiestudie</v>
          </cell>
          <cell r="C219" t="str">
            <v>Etude d'orientation</v>
          </cell>
          <cell r="D219" t="str">
            <v>Etude d'orientation</v>
          </cell>
        </row>
        <row r="220">
          <cell r="A220">
            <v>227</v>
          </cell>
          <cell r="B220" t="str">
            <v>Detailstudie</v>
          </cell>
          <cell r="C220" t="str">
            <v>Etude de détail</v>
          </cell>
          <cell r="D220" t="str">
            <v>Etude de détail</v>
          </cell>
        </row>
        <row r="221">
          <cell r="A221">
            <v>228</v>
          </cell>
          <cell r="B221" t="str">
            <v>Nieuwe aansluiting - Aanpassing/Verzwaring</v>
          </cell>
          <cell r="C221" t="str">
            <v xml:space="preserve">Nouveau raccordement - Adaptation / Renforcement </v>
          </cell>
          <cell r="D221" t="str">
            <v xml:space="preserve">Nouveau raccordement - Adaptation / Renforcement </v>
          </cell>
        </row>
        <row r="222">
          <cell r="A222">
            <v>229</v>
          </cell>
          <cell r="B222" t="str">
            <v>Gebruik meetapparatuur</v>
          </cell>
          <cell r="C222" t="str">
            <v xml:space="preserve">Utilisation d'un appareil de mesure </v>
          </cell>
          <cell r="D222" t="str">
            <v xml:space="preserve">Utilisation d'un appareil de mesure </v>
          </cell>
        </row>
        <row r="223">
          <cell r="A223">
            <v>230</v>
          </cell>
          <cell r="B223" t="str">
            <v>Gebruik uitrustingen voor transformatie of spanningsondersteuning</v>
          </cell>
          <cell r="C223" t="str">
            <v xml:space="preserve">Utilisation des équipements pour la transformation ou le soutien de la tension </v>
          </cell>
          <cell r="D223" t="str">
            <v xml:space="preserve">Utilisation des équipements pour la transformation ou le soutien de la tension </v>
          </cell>
        </row>
        <row r="224">
          <cell r="A224">
            <v>231</v>
          </cell>
          <cell r="B224" t="str">
            <v>Gebruik van bijkomende uitrusting</v>
          </cell>
          <cell r="C224" t="str">
            <v>Utilisation d'équipement supplémentaire</v>
          </cell>
          <cell r="D224" t="str">
            <v>Utilisation d'équipement supplémentaire</v>
          </cell>
        </row>
        <row r="225">
          <cell r="A225">
            <v>232</v>
          </cell>
          <cell r="B225" t="str">
            <v>Onderschreven vermogen</v>
          </cell>
          <cell r="C225" t="str">
            <v>Puissance souscrite</v>
          </cell>
          <cell r="D225" t="str">
            <v>Puissance souscrite</v>
          </cell>
        </row>
        <row r="226">
          <cell r="A226">
            <v>233</v>
          </cell>
          <cell r="B226" t="str">
            <v>Bijkomend vermogen</v>
          </cell>
          <cell r="C226" t="str">
            <v>Puissance complémentaire</v>
          </cell>
          <cell r="D226" t="str">
            <v>Puissance complémentaire</v>
          </cell>
        </row>
        <row r="227">
          <cell r="A227">
            <v>234</v>
          </cell>
          <cell r="B227" t="str">
            <v>Systeembeheer</v>
          </cell>
          <cell r="C227" t="str">
            <v xml:space="preserve">Gestion système </v>
          </cell>
          <cell r="D227" t="str">
            <v xml:space="preserve">Gestion système </v>
          </cell>
        </row>
        <row r="228">
          <cell r="A228">
            <v>235</v>
          </cell>
          <cell r="B228" t="str">
            <v>Meet- en telactiviteit</v>
          </cell>
          <cell r="C228" t="str">
            <v>Activité de mesure et de comptage</v>
          </cell>
          <cell r="D228" t="str">
            <v>Activité de mesure et de comptage</v>
          </cell>
        </row>
        <row r="229">
          <cell r="A229">
            <v>236</v>
          </cell>
          <cell r="B229" t="str">
            <v>Forfaitaire afname van reactieve energie</v>
          </cell>
          <cell r="C229" t="str">
            <v xml:space="preserve">Prélèvement forfaitaire d'énergie réactive </v>
          </cell>
          <cell r="D229" t="str">
            <v xml:space="preserve">Prélèvement forfaitaire d'énergie réactive </v>
          </cell>
        </row>
        <row r="230">
          <cell r="A230">
            <v>237</v>
          </cell>
          <cell r="B230" t="str">
            <v>Overschrijding van forfait voor reactieve energie</v>
          </cell>
          <cell r="C230" t="str">
            <v>Dépassement d'énergie réactive par rapport au forfait :</v>
          </cell>
          <cell r="D230" t="str">
            <v>Dépassement d'énergie réactive par rapport au forfait :</v>
          </cell>
        </row>
        <row r="231">
          <cell r="A231">
            <v>238</v>
          </cell>
          <cell r="B231" t="str">
            <v>Compensatie van netverliezen</v>
          </cell>
          <cell r="C231" t="str">
            <v>Compensation des pertes en réseau</v>
          </cell>
          <cell r="D231" t="str">
            <v>Compensation des pertes en réseau</v>
          </cell>
        </row>
        <row r="232">
          <cell r="A232">
            <v>239</v>
          </cell>
          <cell r="B232" t="str">
            <v>Niet respecteren van een aanvaard programma</v>
          </cell>
          <cell r="C232" t="str">
            <v>Non-respect d'un programme accepté</v>
          </cell>
          <cell r="D232" t="str">
            <v>Non-respect d'un programme accepté</v>
          </cell>
        </row>
        <row r="233">
          <cell r="A233">
            <v>240</v>
          </cell>
          <cell r="D233">
            <v>0</v>
          </cell>
        </row>
        <row r="234">
          <cell r="A234">
            <v>241</v>
          </cell>
        </row>
        <row r="235">
          <cell r="A235">
            <v>242</v>
          </cell>
        </row>
        <row r="236">
          <cell r="A236">
            <v>243</v>
          </cell>
        </row>
        <row r="238">
          <cell r="A238">
            <v>250</v>
          </cell>
          <cell r="B238" t="str">
            <v>Tabel 7 (T7) : Interne cascade van kosten voor de klantengroep Netwerk 70/36/30kV</v>
          </cell>
          <cell r="C238" t="str">
            <v>Tableau 7 (T7) : Cascade interne des coûts pour le groupe de clients Réseau 70/36/30kV</v>
          </cell>
          <cell r="D238" t="str">
            <v>Tableau 7 (T7) : Cascade interne des coûts pour le groupe de clients Réseau 70/36/30kV</v>
          </cell>
        </row>
        <row r="239">
          <cell r="A239">
            <v>251</v>
          </cell>
          <cell r="B239" t="str">
            <v>Tabel 8 (T8) : Interne cascade van kosten voor de klantengroep Transformatie MS</v>
          </cell>
          <cell r="C239" t="str">
            <v>Tableau 8 (T8) : Cascade interne des coûts pour le groupe de clients Transformation MT</v>
          </cell>
          <cell r="D239" t="str">
            <v>Tableau 8 (T8) : Cascade interne des coûts pour le groupe de clients Transformation MT</v>
          </cell>
        </row>
        <row r="240">
          <cell r="A240">
            <v>252</v>
          </cell>
          <cell r="B240" t="str">
            <v>Tabel 9 (T9) : Interne cascade van kosten voor de klantengroep Netwerk MS</v>
          </cell>
          <cell r="C240" t="str">
            <v>Tableau 9 (T9) : Cascade interne des coûts pour le groupe de clients Réseau MT</v>
          </cell>
          <cell r="D240" t="str">
            <v>Tableau 9 (T9) : Cascade interne des coûts pour le groupe de clients Réseau MT</v>
          </cell>
        </row>
        <row r="241">
          <cell r="A241">
            <v>253</v>
          </cell>
          <cell r="B241" t="str">
            <v>Tabel 10 (T10) : Interne cascade van kosten voor de klantengroep Transformatie LS</v>
          </cell>
          <cell r="C241" t="str">
            <v>Tableau 10 (T10) : Cascade interne des coûts pour le groupe de clients Transformation BT</v>
          </cell>
          <cell r="D241" t="str">
            <v>Tableau 10 (T10) : Cascade interne des coûts pour le groupe de clients Transformation BT</v>
          </cell>
        </row>
        <row r="242">
          <cell r="A242">
            <v>254</v>
          </cell>
          <cell r="B242" t="str">
            <v>Tabel 11 (T11) : Interne cascade van kosten voor de klantengroep Netwerk LS</v>
          </cell>
          <cell r="C242" t="str">
            <v>Tableau 11 (T11) : Cascade interne des coûts pour le groupe de clients Réseau BT</v>
          </cell>
          <cell r="D242" t="str">
            <v>Tableau 11 (T11) : Cascade interne des coûts pour le groupe de clients Réseau BT</v>
          </cell>
        </row>
        <row r="243">
          <cell r="A243">
            <v>260</v>
          </cell>
          <cell r="B243" t="str">
            <v>Kostensoorten</v>
          </cell>
          <cell r="C243" t="str">
            <v>Types de coûts</v>
          </cell>
          <cell r="D243" t="str">
            <v>Types de coûts</v>
          </cell>
        </row>
        <row r="244">
          <cell r="A244">
            <v>261</v>
          </cell>
          <cell r="B244" t="str">
            <v>Handelsgoederen, grond- en hulpstoffen (60)</v>
          </cell>
          <cell r="C244" t="str">
            <v>Approvisionnements et marchandises (60)</v>
          </cell>
          <cell r="D244" t="str">
            <v>Approvisionnements et marchandises (60)</v>
          </cell>
        </row>
        <row r="245">
          <cell r="A245">
            <v>262</v>
          </cell>
          <cell r="B245" t="str">
            <v>Kosten voor het gebruik van het transmissienet</v>
          </cell>
          <cell r="C245" t="str">
            <v>Coûts pour l'utilisation du réseau de transport</v>
          </cell>
          <cell r="D245" t="str">
            <v>Coûts pour l'utilisation du réseau de transport</v>
          </cell>
        </row>
        <row r="246">
          <cell r="A246">
            <v>263</v>
          </cell>
          <cell r="B246" t="str">
            <v>Andere</v>
          </cell>
          <cell r="C246" t="str">
            <v>Autres</v>
          </cell>
          <cell r="D246" t="str">
            <v>Autres</v>
          </cell>
        </row>
        <row r="247">
          <cell r="A247">
            <v>264</v>
          </cell>
          <cell r="B247" t="str">
            <v>Diensten en diverse goederen (61)</v>
          </cell>
          <cell r="C247" t="str">
            <v>Services et biens divers (61)</v>
          </cell>
          <cell r="D247" t="str">
            <v>Services et biens divers (61)</v>
          </cell>
        </row>
        <row r="248">
          <cell r="A248">
            <v>265</v>
          </cell>
          <cell r="B248" t="str">
            <v>Bezoldigingen, sociale lasten en pensioenen (62)</v>
          </cell>
          <cell r="C248" t="str">
            <v>Rémunérations, charges sociales et pensions (62)</v>
          </cell>
          <cell r="D248" t="str">
            <v>Rémunérations, charges sociales et pensions (62)</v>
          </cell>
        </row>
        <row r="249">
          <cell r="A249">
            <v>266</v>
          </cell>
          <cell r="B249" t="str">
            <v>Afschrijvingen, waardeverminderingen en voorzieningen voor risico's en kosten (63)</v>
          </cell>
          <cell r="C249" t="str">
            <v>Amortissements, réductions de valeur et provisions pour risques et charges (63)</v>
          </cell>
          <cell r="D249" t="str">
            <v>Amortissements, réductions de valeur et provisions pour risques et charges (63)</v>
          </cell>
        </row>
        <row r="250">
          <cell r="A250">
            <v>267</v>
          </cell>
          <cell r="B250" t="str">
            <v>Afschrijvingen, waardeverminderingen op oprichtingskosten en immateriële vaste activa</v>
          </cell>
          <cell r="C250" t="str">
            <v>Amortissements, réductions de valeur sur frais d'établissement et immobilisations incorporelles</v>
          </cell>
          <cell r="D250" t="str">
            <v>Amortissements, réductions de valeur sur frais d'établissement et immobilisations incorporelles</v>
          </cell>
        </row>
        <row r="251">
          <cell r="A251">
            <v>268</v>
          </cell>
          <cell r="B251" t="str">
            <v>Afschrijvingen, waardeverminderingen op materiële vaste activa</v>
          </cell>
          <cell r="C251" t="str">
            <v>Amortissements, réductions de valeur sur immobilisations corporelles</v>
          </cell>
          <cell r="D251" t="str">
            <v>Amortissements, réductions de valeur sur immobilisations corporelles</v>
          </cell>
        </row>
        <row r="252">
          <cell r="A252">
            <v>269</v>
          </cell>
          <cell r="B252" t="str">
            <v>Waardeverminderingen op voorraden en bestellingen in uitvoering</v>
          </cell>
          <cell r="C252" t="str">
            <v>Réductions de valeur sur stocks et commandes en cours</v>
          </cell>
          <cell r="D252" t="str">
            <v>Réductions de valeur sur stocks et commandes en cours</v>
          </cell>
        </row>
        <row r="253">
          <cell r="A253">
            <v>270</v>
          </cell>
          <cell r="B253" t="str">
            <v>Waardeverminderingen op handelsvorderingen</v>
          </cell>
          <cell r="C253" t="str">
            <v>Réductions de valeur sur créances commerciales</v>
          </cell>
          <cell r="D253" t="str">
            <v>Réductions de valeur sur créances commerciales</v>
          </cell>
        </row>
        <row r="254">
          <cell r="A254">
            <v>271</v>
          </cell>
          <cell r="B254" t="str">
            <v>Voorzieningen voor risico's en kosten</v>
          </cell>
          <cell r="C254" t="str">
            <v>Provisions pour risques et charges</v>
          </cell>
          <cell r="D254" t="str">
            <v>Provisions pour risques et charges</v>
          </cell>
        </row>
        <row r="255">
          <cell r="A255">
            <v>272</v>
          </cell>
          <cell r="B255" t="str">
            <v>Andere bedrijfskosten (64)</v>
          </cell>
          <cell r="C255" t="str">
            <v>Autres charges d'exploitation (64)</v>
          </cell>
          <cell r="D255" t="str">
            <v>Autres charges d'exploitation (64)</v>
          </cell>
        </row>
        <row r="256">
          <cell r="A256">
            <v>273</v>
          </cell>
          <cell r="B256" t="str">
            <v>Financiële kosten (65)</v>
          </cell>
          <cell r="C256" t="str">
            <v>Charges financières (65)</v>
          </cell>
          <cell r="D256" t="str">
            <v>Charges financières (65)</v>
          </cell>
        </row>
        <row r="257">
          <cell r="A257">
            <v>274</v>
          </cell>
          <cell r="B257" t="str">
            <v>(exclusief rub. '650 Kosten van schulden' (opgenomen als embedded cost bij de vergoeding van het kapitaal)</v>
          </cell>
          <cell r="C257" t="str">
            <v>(hors rub. '650 Charges des dettes' (repris comme embedded cost dans la rémunération du capital)</v>
          </cell>
          <cell r="D257" t="str">
            <v>(hors rub. '650 Charges des dettes' (repris comme embedded cost dans la rémunération du capital)</v>
          </cell>
        </row>
        <row r="258">
          <cell r="A258">
            <v>275</v>
          </cell>
          <cell r="B258" t="str">
            <v>Uitzonderlijke kosten (66)</v>
          </cell>
          <cell r="C258" t="str">
            <v>Charges exceptionnelles (66)</v>
          </cell>
          <cell r="D258" t="str">
            <v>Charges exceptionnelles (66)</v>
          </cell>
        </row>
        <row r="259">
          <cell r="A259">
            <v>276</v>
          </cell>
          <cell r="B259" t="str">
            <v>Belastingen op het resultaat (67)</v>
          </cell>
          <cell r="C259" t="str">
            <v>Impôts sur le résultat (67)</v>
          </cell>
          <cell r="D259" t="str">
            <v>Impôts sur le résultat (67)</v>
          </cell>
        </row>
        <row r="260">
          <cell r="A260">
            <v>277</v>
          </cell>
          <cell r="B260" t="str">
            <v>Vergoeding van het kapitaal</v>
          </cell>
          <cell r="C260" t="str">
            <v>Rémunération du capital</v>
          </cell>
          <cell r="D260" t="str">
            <v>Rémunération du capital</v>
          </cell>
        </row>
        <row r="261">
          <cell r="A261">
            <v>278</v>
          </cell>
          <cell r="B261" t="str">
            <v>(Bonus)/Malus</v>
          </cell>
          <cell r="C261" t="str">
            <v>(Bonus)/Malus</v>
          </cell>
          <cell r="D261" t="str">
            <v>(Bonus)/Malus</v>
          </cell>
        </row>
        <row r="262">
          <cell r="A262">
            <v>279</v>
          </cell>
          <cell r="B262" t="str">
            <v>TOTAAL</v>
          </cell>
          <cell r="C262" t="str">
            <v>TOTAL</v>
          </cell>
          <cell r="D262" t="str">
            <v>TOTAL</v>
          </cell>
        </row>
        <row r="263">
          <cell r="A263">
            <v>280</v>
          </cell>
          <cell r="B263" t="str">
            <v>Klantengroep Netwerk 70/36/30kV</v>
          </cell>
          <cell r="C263" t="str">
            <v>Groupe de clients Réseau 70/36/30kV</v>
          </cell>
          <cell r="D263" t="str">
            <v>Groupe de clients Réseau 70/36/30kV</v>
          </cell>
        </row>
        <row r="264">
          <cell r="A264">
            <v>281</v>
          </cell>
          <cell r="B264" t="str">
            <v>Klantengroep Transformatie MS</v>
          </cell>
          <cell r="C264" t="str">
            <v>Groupe de clients Transformation MT</v>
          </cell>
          <cell r="D264" t="str">
            <v>Groupe de clients Transformation MT</v>
          </cell>
        </row>
        <row r="265">
          <cell r="A265">
            <v>282</v>
          </cell>
          <cell r="B265" t="str">
            <v>Klantengroep Netwerk MS</v>
          </cell>
          <cell r="C265" t="str">
            <v>Groupe de clients Réseau MT</v>
          </cell>
          <cell r="D265" t="str">
            <v>Groupe de clients Réseau MT</v>
          </cell>
        </row>
        <row r="266">
          <cell r="A266">
            <v>283</v>
          </cell>
          <cell r="B266" t="str">
            <v>Klantengroep Transformatie LS</v>
          </cell>
          <cell r="C266" t="str">
            <v>Groupe de clients Transformation BT</v>
          </cell>
          <cell r="D266" t="str">
            <v>Groupe de clients Transformation BT</v>
          </cell>
        </row>
        <row r="267">
          <cell r="A267">
            <v>284</v>
          </cell>
          <cell r="B267" t="str">
            <v>Klantengroep Netwerk LS</v>
          </cell>
          <cell r="C267" t="str">
            <v>Groupe de clients Réseau BT</v>
          </cell>
          <cell r="D267" t="str">
            <v>Groupe de clients Réseau BT</v>
          </cell>
        </row>
        <row r="268">
          <cell r="A268">
            <v>285</v>
          </cell>
          <cell r="B268" t="str">
            <v>Rechstreeks toegewezen kosten van de klantengroep</v>
          </cell>
          <cell r="C268" t="str">
            <v>Coûts du groupe de clients directement attribués</v>
          </cell>
          <cell r="D268" t="str">
            <v>Coûts du groupe de clients directement attribués</v>
          </cell>
        </row>
        <row r="269">
          <cell r="A269">
            <v>286</v>
          </cell>
          <cell r="B269" t="str">
            <v>Door te rekenen kosten aan andere klantengroepen</v>
          </cell>
          <cell r="C269" t="str">
            <v>Coûts à comptabiliser à d'autres groupes de clients</v>
          </cell>
          <cell r="D269" t="str">
            <v>Coûts à comptabiliser à d'autres groupes de clients</v>
          </cell>
        </row>
        <row r="270">
          <cell r="A270">
            <v>287</v>
          </cell>
          <cell r="B270" t="str">
            <v>Doorgerekende kosten van andere klantengroepen</v>
          </cell>
          <cell r="C270" t="str">
            <v>Coûts comptabilisés d'autres groupes de clients</v>
          </cell>
          <cell r="D270" t="str">
            <v>Coûts comptabilisés d'autres groupes de clients</v>
          </cell>
        </row>
        <row r="271">
          <cell r="A271">
            <v>288</v>
          </cell>
          <cell r="B271" t="str">
            <v>Totale kosten van de klantengroep</v>
          </cell>
          <cell r="C271" t="str">
            <v>Coûts totaux du groupe de clients</v>
          </cell>
          <cell r="D271" t="str">
            <v>Coûts totaux du groupe de clients</v>
          </cell>
        </row>
        <row r="273">
          <cell r="A273">
            <v>300</v>
          </cell>
          <cell r="B273" t="str">
            <v>Detail van de klas 60 per rekening van de klas 9</v>
          </cell>
          <cell r="C273" t="str">
            <v>Détail de la classe 60 par compte classe 9</v>
          </cell>
          <cell r="D273" t="str">
            <v>Détail de la classe 60 par compte classe 9</v>
          </cell>
        </row>
        <row r="274">
          <cell r="A274">
            <v>301</v>
          </cell>
          <cell r="B274" t="str">
            <v>Detail van de klas 61 per rekening van de klas 9</v>
          </cell>
          <cell r="C274" t="str">
            <v>Détail de la classe 61 par compte classe 9</v>
          </cell>
          <cell r="D274" t="str">
            <v>Détail de la classe 61 par compte classe 9</v>
          </cell>
        </row>
        <row r="275">
          <cell r="A275">
            <v>302</v>
          </cell>
          <cell r="B275" t="str">
            <v>Detail van de klas 62 per rekening van de klas 9</v>
          </cell>
          <cell r="C275" t="str">
            <v>Détail de la classe 62 par compte classe 9</v>
          </cell>
          <cell r="D275" t="str">
            <v>Détail de la classe 62 par compte classe 9</v>
          </cell>
        </row>
        <row r="276">
          <cell r="A276">
            <v>303</v>
          </cell>
          <cell r="B276" t="str">
            <v>Detail van de klas 630 per rekening van de klas 9</v>
          </cell>
          <cell r="C276" t="str">
            <v>Détail de la classe 630 par compte classe 9</v>
          </cell>
          <cell r="D276" t="str">
            <v>Détail de la classe 630 par compte classe 9</v>
          </cell>
        </row>
        <row r="277">
          <cell r="A277">
            <v>304</v>
          </cell>
          <cell r="B277" t="str">
            <v>Detail van de klas 631 per rekening van de klas 9</v>
          </cell>
          <cell r="C277" t="str">
            <v>Détail de la classe 631 par compte classe 9</v>
          </cell>
          <cell r="D277" t="str">
            <v>Détail de la classe 631 par compte classe 9</v>
          </cell>
        </row>
        <row r="278">
          <cell r="A278">
            <v>305</v>
          </cell>
          <cell r="B278" t="str">
            <v>Detail van de klas 67 per rekening van de klas 9</v>
          </cell>
          <cell r="C278" t="str">
            <v>Détail de la classe 67 par compte classe 9</v>
          </cell>
          <cell r="D278" t="str">
            <v>Détail de la classe 67 par compte classe 9</v>
          </cell>
        </row>
        <row r="279">
          <cell r="A279">
            <v>306</v>
          </cell>
          <cell r="B279" t="str">
            <v>Detail van de klas 68 per rekening van de klas 9</v>
          </cell>
          <cell r="C279" t="str">
            <v>Détail de la classe 68 par compte classe 9</v>
          </cell>
          <cell r="D279" t="str">
            <v>Détail de la classe 68 par compte classe 9</v>
          </cell>
        </row>
        <row r="280">
          <cell r="A280">
            <v>307</v>
          </cell>
        </row>
        <row r="283">
          <cell r="A283">
            <v>400</v>
          </cell>
          <cell r="B283" t="str">
            <v>RESULTATENREKENING</v>
          </cell>
          <cell r="C283" t="str">
            <v>COMPTES DE RESULTATS</v>
          </cell>
          <cell r="D283" t="str">
            <v>COMPTES DE RESULTATS</v>
          </cell>
        </row>
        <row r="284">
          <cell r="A284">
            <v>401</v>
          </cell>
          <cell r="B284" t="str">
            <v xml:space="preserve">    I. Bedrijfsopbrengsten</v>
          </cell>
          <cell r="C284" t="str">
            <v xml:space="preserve">   I. Ventes et prestations</v>
          </cell>
          <cell r="D284" t="str">
            <v xml:space="preserve">   I. Ventes et prestations</v>
          </cell>
        </row>
        <row r="285">
          <cell r="A285">
            <v>402</v>
          </cell>
          <cell r="B285" t="str">
            <v xml:space="preserve">       A. Omzet </v>
          </cell>
          <cell r="C285" t="str">
            <v xml:space="preserve">       A. Chiffre d'affaires </v>
          </cell>
          <cell r="D285" t="str">
            <v xml:space="preserve">       A. Chiffre d'affaires </v>
          </cell>
        </row>
        <row r="286">
          <cell r="A286">
            <v>403</v>
          </cell>
          <cell r="B286" t="str">
            <v xml:space="preserve">       B. Wijziging in de voorraad goederen bewerking en gereed product en in bestellingen in uitvoering </v>
          </cell>
          <cell r="C286" t="str">
            <v xml:space="preserve">       B. Variation des en-cours de fabrication, des produits finis et des commandes en cours d'exécution</v>
          </cell>
          <cell r="D286" t="str">
            <v xml:space="preserve">       B. Variation des en-cours de fabrication, des produits finis et des commandes en cours d'exécution</v>
          </cell>
        </row>
        <row r="287">
          <cell r="A287">
            <v>404</v>
          </cell>
          <cell r="B287" t="str">
            <v xml:space="preserve">       C. Geproduceerde vaste activa </v>
          </cell>
          <cell r="C287" t="str">
            <v xml:space="preserve">       C. Production immobilisée</v>
          </cell>
          <cell r="D287" t="str">
            <v xml:space="preserve">       C. Production immobilisée</v>
          </cell>
        </row>
        <row r="288">
          <cell r="A288">
            <v>405</v>
          </cell>
          <cell r="B288" t="str">
            <v xml:space="preserve">       D. Andere bedrijfsopbrengsten </v>
          </cell>
          <cell r="C288" t="str">
            <v xml:space="preserve">       D. Autres produits d'exploitation </v>
          </cell>
          <cell r="D288" t="str">
            <v xml:space="preserve">       D. Autres produits d'exploitation </v>
          </cell>
        </row>
        <row r="289">
          <cell r="A289">
            <v>406</v>
          </cell>
          <cell r="B289" t="str">
            <v xml:space="preserve">   II. Bedrijfskosten</v>
          </cell>
          <cell r="C289" t="str">
            <v xml:space="preserve">   II. Coût des ventes et prestations</v>
          </cell>
          <cell r="D289" t="str">
            <v xml:space="preserve">   II. Coût des ventes et prestations</v>
          </cell>
        </row>
        <row r="290">
          <cell r="A290">
            <v>407</v>
          </cell>
          <cell r="B290" t="str">
            <v xml:space="preserve">       A. Handelsgoederen, grond- en hulp stoffen</v>
          </cell>
          <cell r="C290" t="str">
            <v xml:space="preserve">       A. Approvisionnements et marchandises</v>
          </cell>
          <cell r="D290" t="str">
            <v xml:space="preserve">       A. Approvisionnements et marchandises</v>
          </cell>
        </row>
        <row r="291">
          <cell r="A291">
            <v>408</v>
          </cell>
          <cell r="B291" t="str">
            <v xml:space="preserve">          1. Inkopen</v>
          </cell>
          <cell r="C291" t="str">
            <v xml:space="preserve">          1. Achats</v>
          </cell>
          <cell r="D291" t="str">
            <v xml:space="preserve">          1. Achats</v>
          </cell>
        </row>
        <row r="292">
          <cell r="A292">
            <v>409</v>
          </cell>
          <cell r="B292" t="str">
            <v xml:space="preserve">          2. Wijziging in de voorraad</v>
          </cell>
          <cell r="C292" t="str">
            <v xml:space="preserve">          2. Variation des stocks</v>
          </cell>
          <cell r="D292" t="str">
            <v xml:space="preserve">          2. Variation des stocks</v>
          </cell>
        </row>
        <row r="293">
          <cell r="A293">
            <v>410</v>
          </cell>
          <cell r="B293" t="str">
            <v xml:space="preserve">       B. Diensten en diverse goederen</v>
          </cell>
          <cell r="C293" t="str">
            <v xml:space="preserve">       B. Services et biens divers</v>
          </cell>
          <cell r="D293" t="str">
            <v xml:space="preserve">       B. Services et biens divers</v>
          </cell>
        </row>
        <row r="294">
          <cell r="A294">
            <v>411</v>
          </cell>
          <cell r="B294" t="str">
            <v xml:space="preserve">       C. Bezoldigingen, sociale lasten en pensioenen</v>
          </cell>
          <cell r="C294" t="str">
            <v xml:space="preserve">       C. Rémunérations, charges sociales et pensions</v>
          </cell>
          <cell r="D294" t="str">
            <v xml:space="preserve">       C. Rémunérations, charges sociales et pensions</v>
          </cell>
        </row>
        <row r="295">
          <cell r="A295">
            <v>412</v>
          </cell>
          <cell r="B295" t="str">
            <v xml:space="preserve">       D. Afschrijvingen en waardeverminderingen op oprichtingskosten, op immateriële en materiële vaste activa</v>
          </cell>
          <cell r="C295" t="str">
            <v xml:space="preserve">       D. Amortissements et réductions de valeur sur frais d'établissement, sur immob. incorporelles et corporelles</v>
          </cell>
          <cell r="D295" t="str">
            <v xml:space="preserve">       D. Amortissements et réductions de valeur sur frais d'établissement, sur immob. incorporelles et corporelles</v>
          </cell>
        </row>
        <row r="296">
          <cell r="A296">
            <v>413</v>
          </cell>
          <cell r="B296" t="str">
            <v xml:space="preserve">       E. Waardeverminderingen op voorraden, bestellingen in uitvoering en handelsvorderingen (toevoegingen +, terugnemingen -)</v>
          </cell>
          <cell r="C296" t="str">
            <v xml:space="preserve">       E. Réductions de valeur sur stocks, sur commandes en cours d'exécution et sur créances commerciales</v>
          </cell>
          <cell r="D296" t="str">
            <v xml:space="preserve">       E. Réductions de valeur sur stocks, sur commandes en cours d'exécution et sur créances commerciales</v>
          </cell>
        </row>
        <row r="297">
          <cell r="A297">
            <v>414</v>
          </cell>
          <cell r="B297" t="str">
            <v xml:space="preserve">       F. Voorzieningen voor risico's en kosten (toevoegingen +, bestedingen en terugnemingen -)</v>
          </cell>
          <cell r="C297" t="str">
            <v xml:space="preserve">       F. Provisions pour risques et charges</v>
          </cell>
          <cell r="D297" t="str">
            <v xml:space="preserve">       F. Provisions pour risques et charges</v>
          </cell>
        </row>
        <row r="298">
          <cell r="A298">
            <v>415</v>
          </cell>
          <cell r="B298" t="str">
            <v xml:space="preserve">       G. Andere bedrijfskosten</v>
          </cell>
          <cell r="C298" t="str">
            <v xml:space="preserve">       G. Autres charges d'exploit</v>
          </cell>
          <cell r="D298" t="str">
            <v xml:space="preserve">       G. Autres charges d'exploit</v>
          </cell>
        </row>
        <row r="299">
          <cell r="A299">
            <v>416</v>
          </cell>
          <cell r="B299" t="str">
            <v xml:space="preserve">       H. Als herstructureringskosten geactiveerde bedrijfskosten</v>
          </cell>
          <cell r="C299" t="str">
            <v xml:space="preserve">       H. Charges d'exploit. portées à l'actif au titre de frais de restructur.</v>
          </cell>
          <cell r="D299" t="str">
            <v xml:space="preserve">       H. Charges d'exploit. portées à l'actif au titre de frais de restructur.</v>
          </cell>
        </row>
        <row r="300">
          <cell r="A300">
            <v>417</v>
          </cell>
          <cell r="B300" t="str">
            <v xml:space="preserve">  III. Bedrijfswinst</v>
          </cell>
          <cell r="C300" t="str">
            <v xml:space="preserve">  III. Bénéfice d'exploitation</v>
          </cell>
          <cell r="D300" t="str">
            <v xml:space="preserve">  III. Bénéfice d'exploitation</v>
          </cell>
        </row>
        <row r="301">
          <cell r="A301">
            <v>418</v>
          </cell>
          <cell r="B301" t="str">
            <v>.      Bedrijfsverlies</v>
          </cell>
          <cell r="C301" t="str">
            <v xml:space="preserve">       Perte d'exploitation</v>
          </cell>
          <cell r="D301" t="str">
            <v xml:space="preserve">       Perte d'exploitation</v>
          </cell>
        </row>
        <row r="302">
          <cell r="A302">
            <v>419</v>
          </cell>
          <cell r="B302" t="str">
            <v xml:space="preserve">    IV. Financiële opbrengsten</v>
          </cell>
          <cell r="C302" t="str">
            <v xml:space="preserve">   IV. Produits financiers</v>
          </cell>
          <cell r="D302" t="str">
            <v xml:space="preserve">   IV. Produits financiers</v>
          </cell>
        </row>
        <row r="303">
          <cell r="A303">
            <v>420</v>
          </cell>
          <cell r="B303" t="str">
            <v xml:space="preserve">       A. Opbrengsten uit financiële vaste activa</v>
          </cell>
          <cell r="C303" t="str">
            <v xml:space="preserve">       A. Produits des immobilisations financières</v>
          </cell>
          <cell r="D303" t="str">
            <v xml:space="preserve">       A. Produits des immobilisations financières</v>
          </cell>
        </row>
        <row r="304">
          <cell r="A304">
            <v>421</v>
          </cell>
          <cell r="B304" t="str">
            <v xml:space="preserve">       B. Opbrengsten uit vlottende activa</v>
          </cell>
          <cell r="C304" t="str">
            <v xml:space="preserve">       B. Produits des actifs circulants</v>
          </cell>
          <cell r="D304" t="str">
            <v xml:space="preserve">       B. Produits des actifs circulants</v>
          </cell>
        </row>
        <row r="305">
          <cell r="A305">
            <v>422</v>
          </cell>
          <cell r="B305" t="str">
            <v xml:space="preserve">       C. Andere financiële opbrengsten</v>
          </cell>
          <cell r="C305" t="str">
            <v xml:space="preserve">       C. Autres produits financiers</v>
          </cell>
          <cell r="D305" t="str">
            <v xml:space="preserve">       C. Autres produits financiers</v>
          </cell>
        </row>
        <row r="306">
          <cell r="A306">
            <v>423</v>
          </cell>
          <cell r="B306" t="str">
            <v xml:space="preserve">    V. Financiële kosten</v>
          </cell>
          <cell r="C306" t="str">
            <v xml:space="preserve">    V. Charges financières</v>
          </cell>
          <cell r="D306" t="str">
            <v xml:space="preserve">    V. Charges financières</v>
          </cell>
        </row>
        <row r="307">
          <cell r="A307">
            <v>424</v>
          </cell>
          <cell r="B307" t="str">
            <v xml:space="preserve">       A. Kosten van schulden</v>
          </cell>
          <cell r="C307" t="str">
            <v xml:space="preserve">       A. Charges des dettes</v>
          </cell>
          <cell r="D307" t="str">
            <v xml:space="preserve">       A. Charges des dettes</v>
          </cell>
        </row>
        <row r="308">
          <cell r="A308">
            <v>425</v>
          </cell>
          <cell r="B308" t="str">
            <v xml:space="preserve">       B. Waardeverminderingen op andere vlottende activa dan bedoeld onder II.E</v>
          </cell>
          <cell r="C308" t="str">
            <v xml:space="preserve">       B. Réductions de valeur sur actifs circulants autres que ceux visés sub. II.E.</v>
          </cell>
          <cell r="D308" t="str">
            <v xml:space="preserve">       B. Réductions de valeur sur actifs circulants autres que ceux visés sub. II.E.</v>
          </cell>
        </row>
        <row r="309">
          <cell r="A309">
            <v>426</v>
          </cell>
          <cell r="B309" t="str">
            <v xml:space="preserve">       C. Andere financiële kosten </v>
          </cell>
          <cell r="C309" t="str">
            <v xml:space="preserve">       C. Autres charges financières</v>
          </cell>
          <cell r="D309" t="str">
            <v xml:space="preserve">       C. Autres charges financières</v>
          </cell>
        </row>
        <row r="310">
          <cell r="A310">
            <v>427</v>
          </cell>
          <cell r="B310" t="str">
            <v xml:space="preserve">   VI. Winst uit de gewone bedrijfsuitoefening, vóór belasting</v>
          </cell>
          <cell r="C310" t="str">
            <v xml:space="preserve">   VI. Bénéfice courant  avant impôts</v>
          </cell>
          <cell r="D310" t="str">
            <v xml:space="preserve">   VI. Bénéfice courant  avant impôts</v>
          </cell>
        </row>
        <row r="311">
          <cell r="A311">
            <v>428</v>
          </cell>
          <cell r="B311" t="str">
            <v xml:space="preserve">       Verlies uit de gewone bedrijfsuitoefening, vóór belasting</v>
          </cell>
          <cell r="C311" t="str">
            <v xml:space="preserve">       Perte courante avant impôts</v>
          </cell>
          <cell r="D311" t="str">
            <v xml:space="preserve">       Perte courante avant impôts</v>
          </cell>
        </row>
        <row r="312">
          <cell r="A312">
            <v>429</v>
          </cell>
          <cell r="B312" t="str">
            <v xml:space="preserve">  VII. Uitzonderlijke opbrengsten</v>
          </cell>
          <cell r="C312" t="str">
            <v xml:space="preserve">  VII. Produits exceptionnels</v>
          </cell>
          <cell r="D312" t="str">
            <v xml:space="preserve">  VII. Produits exceptionnels</v>
          </cell>
        </row>
        <row r="313">
          <cell r="A313">
            <v>430</v>
          </cell>
          <cell r="B313" t="str">
            <v xml:space="preserve">       A. Terugneming van afschrijvingen en van waardeverminderingen op immateriële en materiële vaste activa</v>
          </cell>
          <cell r="C313" t="str">
            <v xml:space="preserve">       A. Reprises d'amortissements et de réductions de valeur sur immobilisations incorporelles et corporelles</v>
          </cell>
          <cell r="D313" t="str">
            <v xml:space="preserve">       A. Reprises d'amortissements et de réductions de valeur sur immobilisations incorporelles et corporelles</v>
          </cell>
        </row>
        <row r="314">
          <cell r="A314">
            <v>431</v>
          </cell>
          <cell r="B314" t="str">
            <v xml:space="preserve">       B. Terugneming van waardeverminderingen op financiële vaste activa</v>
          </cell>
          <cell r="C314" t="str">
            <v xml:space="preserve">       B. Reprises de réductions de valeur sur immobilisations financières</v>
          </cell>
          <cell r="D314" t="str">
            <v xml:space="preserve">       B. Reprises de réductions de valeur sur immobilisations financières</v>
          </cell>
        </row>
        <row r="315">
          <cell r="A315">
            <v>432</v>
          </cell>
          <cell r="B315" t="str">
            <v xml:space="preserve">       C. Terugneming van voorzieningen voor uitzonderlijke risico's en kosten</v>
          </cell>
          <cell r="C315" t="str">
            <v xml:space="preserve">       C. Reprises de provisions pour risques et charges exceptionnels</v>
          </cell>
          <cell r="D315" t="str">
            <v xml:space="preserve">       C. Reprises de provisions pour risques et charges exceptionnels</v>
          </cell>
        </row>
        <row r="316">
          <cell r="A316">
            <v>433</v>
          </cell>
          <cell r="B316" t="str">
            <v xml:space="preserve">       D. Meerwaarden bij de realisatie van vaste activa</v>
          </cell>
          <cell r="C316" t="str">
            <v xml:space="preserve">       D. Plus-values sur réalisation d'actifs immobilisés</v>
          </cell>
          <cell r="D316" t="str">
            <v xml:space="preserve">       D. Plus-values sur réalisation d'actifs immobilisés</v>
          </cell>
        </row>
        <row r="317">
          <cell r="A317">
            <v>434</v>
          </cell>
          <cell r="B317" t="str">
            <v xml:space="preserve">       E. Andere uitzonderlijke opbrengsten</v>
          </cell>
          <cell r="C317" t="str">
            <v xml:space="preserve">       E. Autres produits exceptionnels</v>
          </cell>
          <cell r="D317" t="str">
            <v xml:space="preserve">       E. Autres produits exceptionnels</v>
          </cell>
        </row>
        <row r="318">
          <cell r="A318">
            <v>435</v>
          </cell>
          <cell r="B318" t="str">
            <v>VIII. Uitzonderlijke kosten</v>
          </cell>
          <cell r="C318" t="str">
            <v xml:space="preserve"> VIII. Charges exceptionnelles.</v>
          </cell>
          <cell r="D318" t="str">
            <v xml:space="preserve"> VIII. Charges exceptionnelles.</v>
          </cell>
        </row>
        <row r="319">
          <cell r="A319">
            <v>436</v>
          </cell>
          <cell r="B319" t="str">
            <v xml:space="preserve">       A. Uitzonderlijke afschrijvingen en waardeverminderingen op oprichtingskosten, op immateriële en materiële vaste activa</v>
          </cell>
          <cell r="C319" t="str">
            <v xml:space="preserve">       A. Amortissements et réductions de valeur exceptionnels sur frais d'établissement, sur immobilisations incorporelles et corporelles</v>
          </cell>
          <cell r="D319" t="str">
            <v xml:space="preserve">       A. Amortissements et réductions de valeur exceptionnels sur frais d'établissement, sur immobilisations incorporelles et corporelles</v>
          </cell>
        </row>
        <row r="320">
          <cell r="A320">
            <v>437</v>
          </cell>
          <cell r="B320" t="str">
            <v xml:space="preserve">       B. Waardeverminderingen op financiële vaste activa</v>
          </cell>
          <cell r="C320" t="str">
            <v xml:space="preserve">       B. Réductions de valeur sur immobilisations financières </v>
          </cell>
          <cell r="D320" t="str">
            <v xml:space="preserve">       B. Réductions de valeur sur immobilisations financières </v>
          </cell>
        </row>
        <row r="321">
          <cell r="A321">
            <v>438</v>
          </cell>
          <cell r="B321" t="str">
            <v xml:space="preserve">       C. Voorzieningen voor uitzonderlijke risico's en kosten (toevoegingen +, bestedingen -)</v>
          </cell>
          <cell r="C321" t="str">
            <v xml:space="preserve">       C. Provisions pour risques et charges exceptionnels</v>
          </cell>
          <cell r="D321" t="str">
            <v xml:space="preserve">       C. Provisions pour risques et charges exceptionnels</v>
          </cell>
        </row>
        <row r="322">
          <cell r="A322">
            <v>439</v>
          </cell>
          <cell r="B322" t="str">
            <v xml:space="preserve">       D. Minderwaarden bij de realisatie van vaste activa</v>
          </cell>
          <cell r="C322" t="str">
            <v xml:space="preserve">       D. Moins-values sur réalisation d'actifs immobilisés </v>
          </cell>
          <cell r="D322" t="str">
            <v xml:space="preserve">       D. Moins-values sur réalisation d'actifs immobilisés </v>
          </cell>
        </row>
        <row r="323">
          <cell r="A323">
            <v>440</v>
          </cell>
          <cell r="B323" t="str">
            <v xml:space="preserve">       E. Andere uitzonderlijke kosten</v>
          </cell>
          <cell r="C323" t="str">
            <v xml:space="preserve">       E. Autres charges exceptionnelles</v>
          </cell>
          <cell r="D323" t="str">
            <v xml:space="preserve">       E. Autres charges exceptionnelles</v>
          </cell>
        </row>
        <row r="324">
          <cell r="A324">
            <v>441</v>
          </cell>
          <cell r="B324" t="str">
            <v xml:space="preserve">       F. Als herstructureringskosten geactiveerde uitzonderlijke kosten (-)</v>
          </cell>
          <cell r="C324" t="str">
            <v xml:space="preserve">       F. Charges exceptionnelles portées à l'actif au titre de frais de restructuration (-)</v>
          </cell>
          <cell r="D324" t="str">
            <v xml:space="preserve">       F. Charges exceptionnelles portées à l'actif au titre de frais de restructuration (-)</v>
          </cell>
        </row>
        <row r="325">
          <cell r="A325">
            <v>442</v>
          </cell>
          <cell r="B325" t="str">
            <v xml:space="preserve">   IX. Winst van het boekjaar vóór belasting</v>
          </cell>
          <cell r="C325" t="str">
            <v xml:space="preserve">   IX. Bénéfice de l'exercice avant impôts</v>
          </cell>
          <cell r="D325" t="str">
            <v xml:space="preserve">   IX. Bénéfice de l'exercice avant impôts</v>
          </cell>
        </row>
        <row r="326">
          <cell r="A326">
            <v>443</v>
          </cell>
          <cell r="B326" t="str">
            <v xml:space="preserve">        Verlies van het boekj. vóór belasting</v>
          </cell>
          <cell r="C326" t="str">
            <v xml:space="preserve">       Perte de l'exercice avant impôts</v>
          </cell>
          <cell r="D326" t="str">
            <v xml:space="preserve">       Perte de l'exercice avant impôts</v>
          </cell>
        </row>
        <row r="327">
          <cell r="A327">
            <v>444</v>
          </cell>
          <cell r="B327" t="str">
            <v xml:space="preserve">   IX bis. A. Onttrekking aan de uitgestelde belastingen</v>
          </cell>
          <cell r="C327" t="str">
            <v xml:space="preserve">   IX bis. A. Prélèvements sur les impôts différés      </v>
          </cell>
          <cell r="D327" t="str">
            <v xml:space="preserve">   IX bis. A. Prélèvements sur les impôts différés      </v>
          </cell>
        </row>
        <row r="328">
          <cell r="A328">
            <v>445</v>
          </cell>
          <cell r="B328" t="str">
            <v xml:space="preserve">           B. Overboeking naar de uitgestelde belastingen</v>
          </cell>
          <cell r="C328" t="str">
            <v xml:space="preserve">           B. Transfert aux impôts différés        </v>
          </cell>
          <cell r="D328" t="str">
            <v xml:space="preserve">           B. Transfert aux impôts différés        </v>
          </cell>
        </row>
        <row r="329">
          <cell r="A329">
            <v>446</v>
          </cell>
          <cell r="B329" t="str">
            <v xml:space="preserve">    X. Belastingen op het resultaat</v>
          </cell>
          <cell r="C329" t="str">
            <v xml:space="preserve">    X. Impôts sur le résultat        </v>
          </cell>
          <cell r="D329" t="str">
            <v xml:space="preserve">    X. Impôts sur le résultat        </v>
          </cell>
        </row>
        <row r="330">
          <cell r="A330">
            <v>447</v>
          </cell>
          <cell r="B330" t="str">
            <v xml:space="preserve">       A. Belastingen</v>
          </cell>
          <cell r="C330" t="str">
            <v xml:space="preserve">       A. Impôts</v>
          </cell>
          <cell r="D330" t="str">
            <v xml:space="preserve">       A. Impôts</v>
          </cell>
        </row>
        <row r="331">
          <cell r="A331">
            <v>448</v>
          </cell>
          <cell r="B331" t="str">
            <v xml:space="preserve">       B. Regularisering van belastingen en terugneming van voorzieningen voor belastingen</v>
          </cell>
          <cell r="C331" t="str">
            <v xml:space="preserve">       B. Régularisations d'impôts et reprises de provisions fiscales          </v>
          </cell>
          <cell r="D331" t="str">
            <v xml:space="preserve">       B. Régularisations d'impôts et reprises de provisions fiscales          </v>
          </cell>
        </row>
        <row r="332">
          <cell r="A332">
            <v>449</v>
          </cell>
          <cell r="B332" t="str">
            <v xml:space="preserve">   XI. Winst van het boekjaar</v>
          </cell>
          <cell r="C332" t="str">
            <v xml:space="preserve">   XI. Bénéfice de l'exercice        </v>
          </cell>
          <cell r="D332" t="str">
            <v xml:space="preserve">   XI. Bénéfice de l'exercice        </v>
          </cell>
        </row>
        <row r="333">
          <cell r="A333">
            <v>450</v>
          </cell>
          <cell r="B333" t="str">
            <v xml:space="preserve">       Verlies van het boekjaar</v>
          </cell>
          <cell r="C333" t="str">
            <v xml:space="preserve">       Perte de l'exercice         </v>
          </cell>
          <cell r="D333" t="str">
            <v xml:space="preserve">       Perte de l'exercice         </v>
          </cell>
        </row>
        <row r="334">
          <cell r="A334">
            <v>451</v>
          </cell>
          <cell r="B334" t="str">
            <v xml:space="preserve">  XII. Onttrekking aan de belastingvrije reserves</v>
          </cell>
          <cell r="C334" t="str">
            <v xml:space="preserve">  XII. Prélèvements sur les réserves immunisées</v>
          </cell>
          <cell r="D334" t="str">
            <v xml:space="preserve">  XII. Prélèvements sur les réserves immunisées</v>
          </cell>
        </row>
        <row r="335">
          <cell r="A335">
            <v>452</v>
          </cell>
          <cell r="B335" t="str">
            <v xml:space="preserve">       Overboeking naar de belastingvrije reserves</v>
          </cell>
          <cell r="C335" t="str">
            <v xml:space="preserve">       Transfert aux réserves immunisées      </v>
          </cell>
          <cell r="D335" t="str">
            <v xml:space="preserve">       Transfert aux réserves immunisées      </v>
          </cell>
        </row>
        <row r="336">
          <cell r="A336">
            <v>453</v>
          </cell>
          <cell r="B336" t="str">
            <v xml:space="preserve"> XIII. Te bestemmen winst van het boekjaar</v>
          </cell>
          <cell r="C336" t="str">
            <v xml:space="preserve"> XIII. Bénéfice de l'exercice à affecter</v>
          </cell>
          <cell r="D336" t="str">
            <v xml:space="preserve"> XIII. Bénéfice de l'exercice à affecter</v>
          </cell>
        </row>
        <row r="337">
          <cell r="A337">
            <v>454</v>
          </cell>
          <cell r="B337" t="str">
            <v xml:space="preserve">       Te verwerken verlies van het boekjaar</v>
          </cell>
          <cell r="C337" t="str">
            <v xml:space="preserve">       Perte de l'exercice à affecter</v>
          </cell>
          <cell r="D337" t="str">
            <v xml:space="preserve">       Perte de l'exercice à affecter</v>
          </cell>
        </row>
        <row r="338">
          <cell r="A338">
            <v>455</v>
          </cell>
          <cell r="D338">
            <v>0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zichtstabel"/>
      <sheetName val="T1"/>
      <sheetName val="T2"/>
      <sheetName val="T3"/>
      <sheetName val="T4"/>
      <sheetName val="T5"/>
      <sheetName val="wacc"/>
      <sheetName val="TI_Elek"/>
      <sheetName val="TI_Ex_Elek"/>
      <sheetName val="TI_En_Elek"/>
      <sheetName val="T9"/>
      <sheetName val="Gemeenteversch '19-'21 - ELEK"/>
      <sheetName val="T10"/>
      <sheetName val="TI_Gas"/>
      <sheetName val="Kosten OV"/>
      <sheetName val="TI_En_Gas"/>
      <sheetName val="TI_Ex_Gas"/>
      <sheetName val="T14"/>
      <sheetName val="Gemeenteversch '19-'21 - GAS"/>
      <sheetName val="T15"/>
      <sheetName val="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">
          <cell r="G6" t="str">
            <v>Gaselwest</v>
          </cell>
          <cell r="H6">
            <v>3065736.3376770401</v>
          </cell>
          <cell r="I6">
            <v>0</v>
          </cell>
          <cell r="J6">
            <v>0</v>
          </cell>
          <cell r="K6">
            <v>0</v>
          </cell>
        </row>
        <row r="7">
          <cell r="G7" t="str">
            <v>Fluvius Antwerpen</v>
          </cell>
          <cell r="H7">
            <v>3996643.6909790793</v>
          </cell>
          <cell r="I7">
            <v>0</v>
          </cell>
          <cell r="J7">
            <v>0</v>
          </cell>
          <cell r="K7">
            <v>0</v>
          </cell>
        </row>
        <row r="8">
          <cell r="G8" t="str">
            <v>Fluvius Limburg</v>
          </cell>
          <cell r="H8">
            <v>4714197.8438378097</v>
          </cell>
          <cell r="I8">
            <v>0</v>
          </cell>
          <cell r="J8">
            <v>0</v>
          </cell>
          <cell r="K8">
            <v>0</v>
          </cell>
        </row>
        <row r="9">
          <cell r="G9" t="str">
            <v>Fluvius West</v>
          </cell>
          <cell r="H9">
            <v>681562.95947087661</v>
          </cell>
          <cell r="I9">
            <v>0</v>
          </cell>
          <cell r="J9">
            <v>0</v>
          </cell>
          <cell r="K9">
            <v>0</v>
          </cell>
        </row>
        <row r="10">
          <cell r="G10" t="str">
            <v>Imewo</v>
          </cell>
          <cell r="H10">
            <v>5893801.1010000594</v>
          </cell>
          <cell r="I10">
            <v>0</v>
          </cell>
          <cell r="J10">
            <v>0</v>
          </cell>
          <cell r="K10">
            <v>0</v>
          </cell>
        </row>
        <row r="11">
          <cell r="G11" t="str">
            <v>Intergem</v>
          </cell>
          <cell r="H11">
            <v>2377039.9885256877</v>
          </cell>
          <cell r="I11">
            <v>0</v>
          </cell>
          <cell r="J11">
            <v>0</v>
          </cell>
          <cell r="K11">
            <v>0</v>
          </cell>
        </row>
        <row r="12">
          <cell r="G12" t="str">
            <v>Iveka</v>
          </cell>
          <cell r="H12">
            <v>2737600.4123751717</v>
          </cell>
          <cell r="I12">
            <v>0</v>
          </cell>
          <cell r="J12">
            <v>0</v>
          </cell>
          <cell r="K12">
            <v>0</v>
          </cell>
        </row>
        <row r="13">
          <cell r="G13" t="str">
            <v>Iverlek</v>
          </cell>
          <cell r="H13">
            <v>4761213.3667318514</v>
          </cell>
          <cell r="I13">
            <v>0</v>
          </cell>
          <cell r="J13">
            <v>0</v>
          </cell>
          <cell r="K13">
            <v>0</v>
          </cell>
        </row>
        <row r="14">
          <cell r="G14" t="str">
            <v>PBE</v>
          </cell>
        </row>
        <row r="15">
          <cell r="G15" t="str">
            <v>Sibelgas</v>
          </cell>
          <cell r="H15">
            <v>561916.5598301756</v>
          </cell>
          <cell r="I15">
            <v>0</v>
          </cell>
          <cell r="J15">
            <v>0</v>
          </cell>
          <cell r="K15">
            <v>0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n.be/databases/17-nl-indexcijfer_der_consumptieprijzen_inflatievooruitzichten" TargetMode="External"/><Relationship Id="rId1" Type="http://schemas.openxmlformats.org/officeDocument/2006/relationships/hyperlink" Target="https://bestat.statbel.fgov.be/bestat/crosstable.xhtml?view=876acb9d-4eae-408e-93d9-88eae4ad1ea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FD67D-E366-45F0-8238-C2272A47ED58}">
  <dimension ref="A1:L166"/>
  <sheetViews>
    <sheetView showGridLines="0" tabSelected="1" topLeftCell="A120" zoomScale="80" zoomScaleNormal="80" workbookViewId="0">
      <selection activeCell="E156" sqref="E156:E165"/>
    </sheetView>
  </sheetViews>
  <sheetFormatPr defaultColWidth="9.140625" defaultRowHeight="15" x14ac:dyDescent="0.25"/>
  <cols>
    <col min="1" max="1" width="6" style="1" customWidth="1"/>
    <col min="2" max="2" width="19.42578125" style="1" customWidth="1"/>
    <col min="3" max="7" width="17.85546875" style="1" customWidth="1"/>
    <col min="8" max="8" width="15.28515625" style="1" customWidth="1"/>
    <col min="9" max="9" width="17.7109375" style="1" customWidth="1"/>
    <col min="10" max="10" width="17.5703125" style="1" customWidth="1"/>
    <col min="11" max="11" width="19" style="1" customWidth="1"/>
    <col min="12" max="21" width="17.85546875" style="1" customWidth="1"/>
    <col min="22" max="16384" width="9.140625" style="1"/>
  </cols>
  <sheetData>
    <row r="1" spans="2:10" ht="15.75" thickBot="1" x14ac:dyDescent="0.3"/>
    <row r="2" spans="2:10" x14ac:dyDescent="0.25">
      <c r="B2" s="2" t="s">
        <v>0</v>
      </c>
      <c r="C2" s="3"/>
      <c r="D2" s="3"/>
      <c r="E2" s="3"/>
      <c r="F2" s="3"/>
      <c r="G2" s="3"/>
      <c r="H2" s="3"/>
      <c r="I2" s="3"/>
      <c r="J2" s="4"/>
    </row>
    <row r="3" spans="2:10" ht="15.75" thickBot="1" x14ac:dyDescent="0.3">
      <c r="B3" s="5"/>
      <c r="C3" s="6"/>
      <c r="D3" s="6"/>
      <c r="E3" s="6"/>
      <c r="F3" s="6"/>
      <c r="G3" s="6"/>
      <c r="H3" s="6"/>
      <c r="I3" s="6"/>
      <c r="J3" s="7"/>
    </row>
    <row r="5" spans="2:10" x14ac:dyDescent="0.25">
      <c r="B5" s="8" t="s">
        <v>1</v>
      </c>
    </row>
    <row r="6" spans="2:10" ht="15.75" thickBot="1" x14ac:dyDescent="0.3"/>
    <row r="7" spans="2:10" ht="21.75" thickBot="1" x14ac:dyDescent="0.4">
      <c r="B7" s="9" t="s">
        <v>2</v>
      </c>
      <c r="C7" s="10"/>
      <c r="D7" s="10"/>
      <c r="E7" s="10"/>
      <c r="F7" s="10"/>
      <c r="G7" s="10"/>
      <c r="H7" s="10"/>
      <c r="I7" s="10"/>
      <c r="J7" s="11"/>
    </row>
    <row r="10" spans="2:10" x14ac:dyDescent="0.25">
      <c r="B10" s="12" t="s">
        <v>3</v>
      </c>
      <c r="C10" s="12"/>
      <c r="D10" s="12"/>
      <c r="E10" s="12"/>
      <c r="F10" s="12"/>
      <c r="G10" s="12"/>
      <c r="H10" s="12"/>
      <c r="I10" s="12"/>
      <c r="J10" s="12"/>
    </row>
    <row r="13" spans="2:10" x14ac:dyDescent="0.25">
      <c r="B13" s="8" t="s">
        <v>42</v>
      </c>
    </row>
    <row r="15" spans="2:10" ht="18.75" thickBot="1" x14ac:dyDescent="0.4">
      <c r="B15" s="13" t="s">
        <v>43</v>
      </c>
      <c r="C15" s="14">
        <v>2015</v>
      </c>
      <c r="D15" s="14">
        <v>2016</v>
      </c>
      <c r="E15" s="14">
        <v>2017</v>
      </c>
      <c r="F15" s="14">
        <v>2018</v>
      </c>
      <c r="G15" s="14">
        <v>2019</v>
      </c>
      <c r="H15" s="14" t="s">
        <v>44</v>
      </c>
    </row>
    <row r="16" spans="2:10" x14ac:dyDescent="0.25">
      <c r="B16" s="15" t="s">
        <v>4</v>
      </c>
      <c r="C16" s="16">
        <v>56500285.26999519</v>
      </c>
      <c r="D16" s="16">
        <v>57035969.441456594</v>
      </c>
      <c r="E16" s="16">
        <v>54990429.6658803</v>
      </c>
      <c r="F16" s="16">
        <v>55679725.574234985</v>
      </c>
      <c r="G16" s="16">
        <v>56234566.08367826</v>
      </c>
      <c r="H16" s="17">
        <v>0.14542929038935648</v>
      </c>
    </row>
    <row r="17" spans="2:10" x14ac:dyDescent="0.25">
      <c r="B17" s="18" t="s">
        <v>5</v>
      </c>
      <c r="C17" s="16">
        <v>59329252.170831986</v>
      </c>
      <c r="D17" s="16">
        <v>59364846.818917006</v>
      </c>
      <c r="E17" s="16">
        <v>68104494.800119027</v>
      </c>
      <c r="F17" s="16">
        <v>68575136.30812183</v>
      </c>
      <c r="G17" s="16">
        <v>71411755.481614321</v>
      </c>
      <c r="H17" s="17">
        <v>0.16946233018177184</v>
      </c>
    </row>
    <row r="18" spans="2:10" x14ac:dyDescent="0.25">
      <c r="B18" s="18" t="s">
        <v>6</v>
      </c>
      <c r="C18" s="16">
        <v>44323734.680598035</v>
      </c>
      <c r="D18" s="16">
        <v>42886493.59666571</v>
      </c>
      <c r="E18" s="16">
        <v>44811411.173722662</v>
      </c>
      <c r="F18" s="16">
        <v>46469152.160840087</v>
      </c>
      <c r="G18" s="16">
        <v>48025542.874653928</v>
      </c>
      <c r="H18" s="17">
        <v>0.11746539415062818</v>
      </c>
    </row>
    <row r="19" spans="2:10" x14ac:dyDescent="0.25">
      <c r="B19" s="18" t="s">
        <v>7</v>
      </c>
      <c r="C19" s="16">
        <v>10579060.592450643</v>
      </c>
      <c r="D19" s="16">
        <v>10073577.517126566</v>
      </c>
      <c r="E19" s="16">
        <v>10307345.310666911</v>
      </c>
      <c r="F19" s="16">
        <v>10225078.690015767</v>
      </c>
      <c r="G19" s="16">
        <v>10498333.182651317</v>
      </c>
      <c r="H19" s="17">
        <v>2.6801645068501152E-2</v>
      </c>
    </row>
    <row r="20" spans="2:10" x14ac:dyDescent="0.25">
      <c r="B20" s="18" t="s">
        <v>8</v>
      </c>
      <c r="C20" s="16">
        <v>74215698.242847309</v>
      </c>
      <c r="D20" s="16">
        <v>74325960.259248704</v>
      </c>
      <c r="E20" s="16">
        <v>76427071.01167728</v>
      </c>
      <c r="F20" s="16">
        <v>78431673.268044502</v>
      </c>
      <c r="G20" s="16">
        <v>78629541.787275106</v>
      </c>
      <c r="H20" s="17">
        <v>0.19811064892024152</v>
      </c>
    </row>
    <row r="21" spans="2:10" x14ac:dyDescent="0.25">
      <c r="B21" s="18" t="s">
        <v>9</v>
      </c>
      <c r="C21" s="16">
        <v>31480340.275175758</v>
      </c>
      <c r="D21" s="16">
        <v>29298946.280526388</v>
      </c>
      <c r="E21" s="16">
        <v>34416847.543972053</v>
      </c>
      <c r="F21" s="16">
        <v>34078954.857253954</v>
      </c>
      <c r="G21" s="16">
        <v>34176100.401268698</v>
      </c>
      <c r="H21" s="17">
        <v>8.4761473939070353E-2</v>
      </c>
    </row>
    <row r="22" spans="2:10" x14ac:dyDescent="0.25">
      <c r="B22" s="18" t="s">
        <v>10</v>
      </c>
      <c r="C22" s="16">
        <v>25574725.161763221</v>
      </c>
      <c r="D22" s="16">
        <v>25161191.524438001</v>
      </c>
      <c r="E22" s="16">
        <v>27509785.332684044</v>
      </c>
      <c r="F22" s="16">
        <v>28189886.927676138</v>
      </c>
      <c r="G22" s="16">
        <v>28322017.787839469</v>
      </c>
      <c r="H22" s="17">
        <v>6.9881739106088678E-2</v>
      </c>
    </row>
    <row r="23" spans="2:10" x14ac:dyDescent="0.25">
      <c r="B23" s="18" t="s">
        <v>11</v>
      </c>
      <c r="C23" s="16">
        <v>64871474.933628045</v>
      </c>
      <c r="D23" s="16">
        <v>64478821.225067265</v>
      </c>
      <c r="E23" s="16">
        <v>64311415.081327215</v>
      </c>
      <c r="F23" s="16">
        <v>67054419.450006768</v>
      </c>
      <c r="G23" s="16">
        <v>67118137.05058749</v>
      </c>
      <c r="H23" s="17">
        <v>0.1700062009370566</v>
      </c>
    </row>
    <row r="24" spans="2:10" x14ac:dyDescent="0.25">
      <c r="B24" s="18" t="s">
        <v>12</v>
      </c>
      <c r="C24" s="19"/>
      <c r="D24" s="19"/>
      <c r="E24" s="19"/>
      <c r="F24" s="19"/>
      <c r="G24" s="19"/>
      <c r="H24" s="20"/>
    </row>
    <row r="25" spans="2:10" ht="15.75" thickBot="1" x14ac:dyDescent="0.3">
      <c r="B25" s="21" t="s">
        <v>13</v>
      </c>
      <c r="C25" s="16">
        <v>9427369.4988343045</v>
      </c>
      <c r="D25" s="16">
        <v>6820177.2694474887</v>
      </c>
      <c r="E25" s="16">
        <v>5964548.6139391996</v>
      </c>
      <c r="F25" s="16">
        <v>6161291.0571665652</v>
      </c>
      <c r="G25" s="16">
        <v>6493943.535496708</v>
      </c>
      <c r="H25" s="17">
        <v>1.8081277307285065E-2</v>
      </c>
    </row>
    <row r="26" spans="2:10" x14ac:dyDescent="0.25">
      <c r="C26" s="22"/>
      <c r="D26" s="22"/>
      <c r="E26" s="22"/>
      <c r="F26" s="22"/>
      <c r="G26" s="22"/>
      <c r="H26" s="23"/>
    </row>
    <row r="27" spans="2:10" ht="18" x14ac:dyDescent="0.35">
      <c r="B27" s="13" t="s">
        <v>45</v>
      </c>
      <c r="C27" s="16">
        <v>-8500000</v>
      </c>
      <c r="D27" s="16">
        <v>-8500000</v>
      </c>
      <c r="E27" s="16">
        <v>-8500000</v>
      </c>
      <c r="F27" s="16">
        <v>-8500000</v>
      </c>
      <c r="G27" s="24">
        <v>-4231681.75</v>
      </c>
      <c r="H27" s="23"/>
    </row>
    <row r="28" spans="2:10" x14ac:dyDescent="0.25">
      <c r="C28" s="22"/>
      <c r="D28" s="22"/>
      <c r="E28" s="22"/>
      <c r="F28" s="22"/>
      <c r="G28" s="22"/>
      <c r="H28" s="23"/>
    </row>
    <row r="29" spans="2:10" ht="18" x14ac:dyDescent="0.35">
      <c r="B29" s="13" t="s">
        <v>46</v>
      </c>
      <c r="C29" s="14">
        <v>2015</v>
      </c>
      <c r="D29" s="14">
        <v>2016</v>
      </c>
      <c r="E29" s="14">
        <v>2017</v>
      </c>
      <c r="F29" s="14">
        <v>2018</v>
      </c>
      <c r="G29" s="14">
        <v>2019</v>
      </c>
      <c r="I29" s="14" t="s">
        <v>47</v>
      </c>
      <c r="J29" s="14" t="s">
        <v>48</v>
      </c>
    </row>
    <row r="30" spans="2:10" x14ac:dyDescent="0.25">
      <c r="B30" s="25" t="s">
        <v>14</v>
      </c>
      <c r="C30" s="26">
        <f>SUM(C16:C25,C27)</f>
        <v>367801940.82612443</v>
      </c>
      <c r="D30" s="26">
        <f t="shared" ref="D30:G30" si="0">SUM(D16:D25,D27)</f>
        <v>360945983.93289375</v>
      </c>
      <c r="E30" s="26">
        <f t="shared" si="0"/>
        <v>378343348.53398871</v>
      </c>
      <c r="F30" s="26">
        <f t="shared" si="0"/>
        <v>386365318.29336065</v>
      </c>
      <c r="G30" s="26">
        <f t="shared" si="0"/>
        <v>396678256.43506527</v>
      </c>
      <c r="H30" s="27"/>
      <c r="I30" s="26">
        <f>TREND($C$30:$G$30,$C$29:$G$29,2021)</f>
        <v>411295755.8356266</v>
      </c>
      <c r="J30" s="26">
        <f>TREND($C$30:$G$30,$C$29:$G$29,2024)</f>
        <v>436247345.50913048</v>
      </c>
    </row>
    <row r="32" spans="2:10" x14ac:dyDescent="0.25">
      <c r="B32" s="8" t="s">
        <v>15</v>
      </c>
      <c r="I32" s="8" t="s">
        <v>16</v>
      </c>
    </row>
    <row r="33" spans="2:11" ht="15" customHeight="1" x14ac:dyDescent="0.25"/>
    <row r="34" spans="2:11" ht="15" customHeight="1" x14ac:dyDescent="0.35">
      <c r="B34" s="28" t="s">
        <v>49</v>
      </c>
      <c r="C34" s="29">
        <v>111.13</v>
      </c>
      <c r="D34" s="1" t="s">
        <v>17</v>
      </c>
      <c r="I34" s="25" t="s">
        <v>18</v>
      </c>
      <c r="J34" s="25">
        <v>2021</v>
      </c>
    </row>
    <row r="35" spans="2:11" ht="15" customHeight="1" x14ac:dyDescent="0.35">
      <c r="B35" s="28" t="s">
        <v>50</v>
      </c>
      <c r="C35" s="29">
        <v>109.76</v>
      </c>
      <c r="D35" s="1" t="s">
        <v>19</v>
      </c>
      <c r="I35" s="25" t="s">
        <v>20</v>
      </c>
      <c r="J35" s="25">
        <v>2024</v>
      </c>
    </row>
    <row r="36" spans="2:11" ht="15" customHeight="1" x14ac:dyDescent="0.35">
      <c r="B36" s="28" t="s">
        <v>51</v>
      </c>
      <c r="C36" s="30">
        <f>+C34/C35-1</f>
        <v>1.2481778425655898E-2</v>
      </c>
      <c r="I36" s="31" t="s">
        <v>21</v>
      </c>
      <c r="J36" s="25">
        <f>+J35-J34+1</f>
        <v>4</v>
      </c>
    </row>
    <row r="37" spans="2:11" ht="15" customHeight="1" x14ac:dyDescent="0.25">
      <c r="I37" s="31" t="s">
        <v>52</v>
      </c>
      <c r="J37" s="32">
        <f>+I30</f>
        <v>411295755.8356266</v>
      </c>
    </row>
    <row r="38" spans="2:11" ht="15" customHeight="1" x14ac:dyDescent="0.25">
      <c r="B38" s="8" t="s">
        <v>22</v>
      </c>
      <c r="I38" s="31" t="s">
        <v>53</v>
      </c>
      <c r="J38" s="32">
        <f>+J30</f>
        <v>436247345.50913048</v>
      </c>
    </row>
    <row r="39" spans="2:11" ht="15" customHeight="1" x14ac:dyDescent="0.25">
      <c r="I39" s="31" t="s">
        <v>23</v>
      </c>
      <c r="J39" s="33">
        <f>1-POWER(J38/J37,1/3)</f>
        <v>-1.9826257980977147E-2</v>
      </c>
    </row>
    <row r="40" spans="2:11" ht="15" customHeight="1" x14ac:dyDescent="0.25">
      <c r="B40" s="28" t="s">
        <v>24</v>
      </c>
      <c r="C40" s="34">
        <v>4.0000000000000001E-3</v>
      </c>
    </row>
    <row r="42" spans="2:11" x14ac:dyDescent="0.25">
      <c r="B42" s="8" t="s">
        <v>25</v>
      </c>
    </row>
    <row r="44" spans="2:11" ht="18" x14ac:dyDescent="0.25">
      <c r="B44" s="25"/>
      <c r="C44" s="14" t="s">
        <v>52</v>
      </c>
      <c r="D44" s="14" t="s">
        <v>44</v>
      </c>
      <c r="E44" s="14" t="s">
        <v>51</v>
      </c>
      <c r="F44" s="14" t="s">
        <v>24</v>
      </c>
      <c r="G44" s="14" t="s">
        <v>54</v>
      </c>
      <c r="H44" s="14" t="s">
        <v>55</v>
      </c>
      <c r="I44" s="14" t="s">
        <v>56</v>
      </c>
      <c r="J44" s="35"/>
      <c r="K44" s="35"/>
    </row>
    <row r="45" spans="2:11" x14ac:dyDescent="0.25">
      <c r="B45" s="25" t="s">
        <v>4</v>
      </c>
      <c r="C45" s="36">
        <f>+I30</f>
        <v>411295755.8356266</v>
      </c>
      <c r="D45" s="37">
        <f>+H16</f>
        <v>0.14542929038935648</v>
      </c>
      <c r="E45" s="38">
        <f>+C36</f>
        <v>1.2481778425655898E-2</v>
      </c>
      <c r="F45" s="38">
        <f>+C40</f>
        <v>4.0000000000000001E-3</v>
      </c>
      <c r="G45" s="39">
        <v>4.1354096962781971E-5</v>
      </c>
      <c r="H45" s="40">
        <v>6875000</v>
      </c>
      <c r="I45" s="32">
        <f>+($C$45*D45*(1+$E$45-$F$45)*(1+G45))-(D45*$H$45)</f>
        <v>59324451.003558561</v>
      </c>
      <c r="J45" s="41"/>
      <c r="K45" s="42"/>
    </row>
    <row r="46" spans="2:11" x14ac:dyDescent="0.25">
      <c r="B46" s="25" t="s">
        <v>5</v>
      </c>
      <c r="C46" s="36"/>
      <c r="D46" s="37">
        <f t="shared" ref="D46:D54" si="1">+H17</f>
        <v>0.16946233018177184</v>
      </c>
      <c r="E46" s="43"/>
      <c r="F46" s="43"/>
      <c r="G46" s="39">
        <v>5.6018800789664862E-5</v>
      </c>
      <c r="H46" s="40"/>
      <c r="I46" s="32">
        <f t="shared" ref="I46:I54" si="2">+($C$45*D46*(1+$E$45-$F$45)*(1+G46))-(D46*$H$45)</f>
        <v>69129193.874642998</v>
      </c>
      <c r="J46" s="41"/>
      <c r="K46" s="42"/>
    </row>
    <row r="47" spans="2:11" x14ac:dyDescent="0.25">
      <c r="B47" s="25" t="s">
        <v>6</v>
      </c>
      <c r="C47" s="36"/>
      <c r="D47" s="37">
        <f t="shared" si="1"/>
        <v>0.11746539415062818</v>
      </c>
      <c r="E47" s="43"/>
      <c r="F47" s="43"/>
      <c r="G47" s="39">
        <v>-2.4394248044410462E-4</v>
      </c>
      <c r="H47" s="40"/>
      <c r="I47" s="32">
        <f t="shared" si="2"/>
        <v>47903338.240993336</v>
      </c>
      <c r="J47" s="41"/>
      <c r="K47" s="42"/>
    </row>
    <row r="48" spans="2:11" x14ac:dyDescent="0.25">
      <c r="B48" s="25" t="s">
        <v>7</v>
      </c>
      <c r="C48" s="36"/>
      <c r="D48" s="37">
        <f t="shared" si="1"/>
        <v>2.6801645068501152E-2</v>
      </c>
      <c r="E48" s="43"/>
      <c r="F48" s="43"/>
      <c r="G48" s="39">
        <v>3.9220913459452637E-5</v>
      </c>
      <c r="H48" s="40"/>
      <c r="I48" s="32">
        <f t="shared" si="2"/>
        <v>10933075.631857507</v>
      </c>
      <c r="J48" s="41"/>
      <c r="K48" s="42"/>
    </row>
    <row r="49" spans="2:12" x14ac:dyDescent="0.25">
      <c r="B49" s="25" t="s">
        <v>8</v>
      </c>
      <c r="C49" s="36"/>
      <c r="D49" s="37">
        <f t="shared" si="1"/>
        <v>0.19811064892024152</v>
      </c>
      <c r="E49" s="43"/>
      <c r="F49" s="43"/>
      <c r="G49" s="39">
        <v>6.1081671287987923E-6</v>
      </c>
      <c r="H49" s="40"/>
      <c r="I49" s="32">
        <f t="shared" si="2"/>
        <v>80811673.158597052</v>
      </c>
      <c r="J49" s="41"/>
      <c r="K49" s="42"/>
    </row>
    <row r="50" spans="2:12" x14ac:dyDescent="0.25">
      <c r="B50" s="25" t="s">
        <v>9</v>
      </c>
      <c r="C50" s="36"/>
      <c r="D50" s="37">
        <f t="shared" si="1"/>
        <v>8.4761473939070353E-2</v>
      </c>
      <c r="E50" s="43"/>
      <c r="F50" s="43"/>
      <c r="G50" s="39">
        <v>4.3025888959073951E-5</v>
      </c>
      <c r="H50" s="40"/>
      <c r="I50" s="32">
        <f t="shared" si="2"/>
        <v>34576504.100626439</v>
      </c>
      <c r="J50" s="41"/>
      <c r="K50" s="42"/>
    </row>
    <row r="51" spans="2:12" x14ac:dyDescent="0.25">
      <c r="B51" s="25" t="s">
        <v>10</v>
      </c>
      <c r="C51" s="36"/>
      <c r="D51" s="37">
        <f t="shared" si="1"/>
        <v>6.9881739106088678E-2</v>
      </c>
      <c r="E51" s="43"/>
      <c r="F51" s="43"/>
      <c r="G51" s="39">
        <v>4.6267868608704734E-5</v>
      </c>
      <c r="H51" s="40"/>
      <c r="I51" s="32">
        <f t="shared" si="2"/>
        <v>28506750.669088349</v>
      </c>
      <c r="J51" s="41"/>
      <c r="K51" s="42"/>
    </row>
    <row r="52" spans="2:12" x14ac:dyDescent="0.25">
      <c r="B52" s="25" t="s">
        <v>11</v>
      </c>
      <c r="C52" s="36"/>
      <c r="D52" s="37">
        <f t="shared" si="1"/>
        <v>0.1700062009370566</v>
      </c>
      <c r="E52" s="43"/>
      <c r="F52" s="43"/>
      <c r="G52" s="39">
        <v>1.7422346672619028E-5</v>
      </c>
      <c r="H52" s="40"/>
      <c r="I52" s="32">
        <f t="shared" si="2"/>
        <v>69348334.773863018</v>
      </c>
      <c r="J52" s="41"/>
      <c r="K52" s="42"/>
    </row>
    <row r="53" spans="2:12" x14ac:dyDescent="0.25">
      <c r="B53" s="25" t="s">
        <v>12</v>
      </c>
      <c r="C53" s="36"/>
      <c r="D53" s="20"/>
      <c r="E53" s="43"/>
      <c r="F53" s="43"/>
      <c r="G53" s="44"/>
      <c r="H53" s="40"/>
      <c r="I53" s="45"/>
      <c r="J53" s="41"/>
      <c r="K53" s="42"/>
    </row>
    <row r="54" spans="2:12" x14ac:dyDescent="0.25">
      <c r="B54" s="25" t="s">
        <v>13</v>
      </c>
      <c r="C54" s="36"/>
      <c r="D54" s="37">
        <f t="shared" si="1"/>
        <v>1.8081277307285065E-2</v>
      </c>
      <c r="E54" s="43"/>
      <c r="F54" s="43"/>
      <c r="G54" s="39">
        <v>5.775121071742058E-5</v>
      </c>
      <c r="H54" s="40"/>
      <c r="I54" s="32">
        <f t="shared" si="2"/>
        <v>7375953.8472200381</v>
      </c>
      <c r="J54" s="41"/>
      <c r="K54" s="42"/>
    </row>
    <row r="55" spans="2:12" x14ac:dyDescent="0.25">
      <c r="I55" s="46"/>
      <c r="J55" s="46"/>
      <c r="K55" s="47"/>
    </row>
    <row r="56" spans="2:12" x14ac:dyDescent="0.25">
      <c r="B56" s="8" t="s">
        <v>26</v>
      </c>
      <c r="I56" s="48"/>
    </row>
    <row r="58" spans="2:12" ht="18" x14ac:dyDescent="0.25">
      <c r="B58" s="25"/>
      <c r="C58" s="14" t="s">
        <v>57</v>
      </c>
      <c r="D58" s="14" t="s">
        <v>58</v>
      </c>
      <c r="E58" s="14" t="s">
        <v>59</v>
      </c>
      <c r="F58" s="14" t="s">
        <v>60</v>
      </c>
      <c r="G58" s="14" t="s">
        <v>61</v>
      </c>
      <c r="H58" s="14" t="s">
        <v>62</v>
      </c>
      <c r="I58" s="14" t="s">
        <v>63</v>
      </c>
      <c r="J58" s="14" t="s">
        <v>64</v>
      </c>
      <c r="K58" s="49" t="s">
        <v>65</v>
      </c>
      <c r="L58" s="14" t="s">
        <v>27</v>
      </c>
    </row>
    <row r="59" spans="2:12" x14ac:dyDescent="0.25">
      <c r="B59" s="25" t="s">
        <v>4</v>
      </c>
      <c r="C59" s="50">
        <v>1163974.2406666668</v>
      </c>
      <c r="D59" s="50">
        <v>0</v>
      </c>
      <c r="E59" s="50">
        <v>31955.8025275199</v>
      </c>
      <c r="F59" s="26">
        <f>+C59+D59+E59</f>
        <v>1195930.0431941866</v>
      </c>
      <c r="G59" s="50">
        <v>7830636.6354066003</v>
      </c>
      <c r="H59" s="50">
        <v>0</v>
      </c>
      <c r="I59" s="50">
        <v>0</v>
      </c>
      <c r="J59" s="26">
        <f>+H59+I59</f>
        <v>0</v>
      </c>
      <c r="K59" s="26">
        <f>VLOOKUP(B59,[3]T15!$G$6:$H$15,2,0)</f>
        <v>3065736.3376770401</v>
      </c>
      <c r="L59" s="26">
        <f>+F59+G59+J59+K59</f>
        <v>12092303.016277827</v>
      </c>
    </row>
    <row r="60" spans="2:12" x14ac:dyDescent="0.25">
      <c r="B60" s="25" t="s">
        <v>5</v>
      </c>
      <c r="C60" s="50">
        <v>1056349.9398386669</v>
      </c>
      <c r="D60" s="50">
        <v>0</v>
      </c>
      <c r="E60" s="50">
        <v>21012.508916516501</v>
      </c>
      <c r="F60" s="26">
        <f t="shared" ref="F60:F68" si="3">+C60+D60+E60</f>
        <v>1077362.4487551835</v>
      </c>
      <c r="G60" s="50">
        <v>7337777.9357214188</v>
      </c>
      <c r="H60" s="50">
        <v>0</v>
      </c>
      <c r="I60" s="50">
        <v>0</v>
      </c>
      <c r="J60" s="26">
        <f t="shared" ref="J60:J68" si="4">+H60+I60</f>
        <v>0</v>
      </c>
      <c r="K60" s="26">
        <f>VLOOKUP(B60,[3]T15!$G$6:$H$15,2,0)</f>
        <v>3996643.6909790793</v>
      </c>
      <c r="L60" s="26">
        <f t="shared" ref="L60:L68" si="5">+F60+G60+J60+K60</f>
        <v>12411784.07545568</v>
      </c>
    </row>
    <row r="61" spans="2:12" x14ac:dyDescent="0.25">
      <c r="B61" s="25" t="s">
        <v>6</v>
      </c>
      <c r="C61" s="50">
        <v>612726.83046666672</v>
      </c>
      <c r="D61" s="50">
        <v>0</v>
      </c>
      <c r="E61" s="50">
        <v>43892.443333333329</v>
      </c>
      <c r="F61" s="26">
        <f t="shared" si="3"/>
        <v>656619.27380000008</v>
      </c>
      <c r="G61" s="50">
        <v>3869754.9945015004</v>
      </c>
      <c r="H61" s="50">
        <v>0</v>
      </c>
      <c r="I61" s="50">
        <v>0</v>
      </c>
      <c r="J61" s="26">
        <f t="shared" si="4"/>
        <v>0</v>
      </c>
      <c r="K61" s="26">
        <f>VLOOKUP(B61,[3]T15!$G$6:$H$15,2,0)</f>
        <v>4714197.8438378097</v>
      </c>
      <c r="L61" s="26">
        <f t="shared" si="5"/>
        <v>9240572.1121393107</v>
      </c>
    </row>
    <row r="62" spans="2:12" x14ac:dyDescent="0.25">
      <c r="B62" s="25" t="s">
        <v>7</v>
      </c>
      <c r="C62" s="50">
        <v>236087.72737733333</v>
      </c>
      <c r="D62" s="50">
        <v>0</v>
      </c>
      <c r="E62" s="50">
        <v>5810.1500000000005</v>
      </c>
      <c r="F62" s="26">
        <f t="shared" si="3"/>
        <v>241897.87737733332</v>
      </c>
      <c r="G62" s="50">
        <v>1559557.5340880789</v>
      </c>
      <c r="H62" s="50">
        <v>0</v>
      </c>
      <c r="I62" s="50">
        <v>0</v>
      </c>
      <c r="J62" s="26">
        <f t="shared" si="4"/>
        <v>0</v>
      </c>
      <c r="K62" s="26">
        <f>VLOOKUP(B62,[3]T15!$G$6:$H$15,2,0)</f>
        <v>681562.95947087661</v>
      </c>
      <c r="L62" s="26">
        <f t="shared" si="5"/>
        <v>2483018.370936289</v>
      </c>
    </row>
    <row r="63" spans="2:12" x14ac:dyDescent="0.25">
      <c r="B63" s="25" t="s">
        <v>8</v>
      </c>
      <c r="C63" s="50">
        <v>1090599.7309999999</v>
      </c>
      <c r="D63" s="50">
        <v>0</v>
      </c>
      <c r="E63" s="50">
        <v>32595.893283605106</v>
      </c>
      <c r="F63" s="26">
        <f t="shared" si="3"/>
        <v>1123195.624283605</v>
      </c>
      <c r="G63" s="50">
        <v>7337009.5986808995</v>
      </c>
      <c r="H63" s="50">
        <v>0</v>
      </c>
      <c r="I63" s="50">
        <v>0</v>
      </c>
      <c r="J63" s="26">
        <f t="shared" si="4"/>
        <v>0</v>
      </c>
      <c r="K63" s="26">
        <f>VLOOKUP(B63,[3]T15!$G$6:$H$15,2,0)</f>
        <v>5893801.1010000594</v>
      </c>
      <c r="L63" s="26">
        <f t="shared" si="5"/>
        <v>14354006.323964564</v>
      </c>
    </row>
    <row r="64" spans="2:12" x14ac:dyDescent="0.25">
      <c r="B64" s="25" t="s">
        <v>9</v>
      </c>
      <c r="C64" s="50">
        <v>644646.68666666653</v>
      </c>
      <c r="D64" s="50">
        <v>0</v>
      </c>
      <c r="E64" s="50">
        <v>19910.433333333334</v>
      </c>
      <c r="F64" s="26">
        <f t="shared" si="3"/>
        <v>664557.11999999988</v>
      </c>
      <c r="G64" s="50">
        <v>4336859.9794000005</v>
      </c>
      <c r="H64" s="50">
        <v>0</v>
      </c>
      <c r="I64" s="50">
        <v>0</v>
      </c>
      <c r="J64" s="26">
        <f t="shared" si="4"/>
        <v>0</v>
      </c>
      <c r="K64" s="26">
        <f>VLOOKUP(B64,[3]T15!$G$6:$H$15,2,0)</f>
        <v>2377039.9885256877</v>
      </c>
      <c r="L64" s="26">
        <f t="shared" si="5"/>
        <v>7378457.0879256884</v>
      </c>
    </row>
    <row r="65" spans="2:12" x14ac:dyDescent="0.25">
      <c r="B65" s="25" t="s">
        <v>10</v>
      </c>
      <c r="C65" s="50">
        <v>439055.64999999991</v>
      </c>
      <c r="D65" s="50">
        <v>0</v>
      </c>
      <c r="E65" s="50">
        <v>21352.042949423001</v>
      </c>
      <c r="F65" s="26">
        <f t="shared" si="3"/>
        <v>460407.69294942293</v>
      </c>
      <c r="G65" s="50">
        <v>2953746.721225</v>
      </c>
      <c r="H65" s="50">
        <v>0</v>
      </c>
      <c r="I65" s="50">
        <v>0</v>
      </c>
      <c r="J65" s="26">
        <f t="shared" si="4"/>
        <v>0</v>
      </c>
      <c r="K65" s="26">
        <f>VLOOKUP(B65,[3]T15!$G$6:$H$15,2,0)</f>
        <v>2737600.4123751717</v>
      </c>
      <c r="L65" s="26">
        <f t="shared" si="5"/>
        <v>6151754.8265495952</v>
      </c>
    </row>
    <row r="66" spans="2:12" x14ac:dyDescent="0.25">
      <c r="B66" s="25" t="s">
        <v>11</v>
      </c>
      <c r="C66" s="50">
        <v>1002069.6066666668</v>
      </c>
      <c r="D66" s="50">
        <v>0</v>
      </c>
      <c r="E66" s="50">
        <v>34525.709820002689</v>
      </c>
      <c r="F66" s="26">
        <f t="shared" si="3"/>
        <v>1036595.3164866695</v>
      </c>
      <c r="G66" s="50">
        <v>6741423.0370000014</v>
      </c>
      <c r="H66" s="50">
        <v>0</v>
      </c>
      <c r="I66" s="50">
        <v>0</v>
      </c>
      <c r="J66" s="26">
        <f t="shared" si="4"/>
        <v>0</v>
      </c>
      <c r="K66" s="26">
        <f>VLOOKUP(B66,[3]T15!$G$6:$H$15,2,0)</f>
        <v>4761213.3667318514</v>
      </c>
      <c r="L66" s="26">
        <f t="shared" si="5"/>
        <v>12539231.720218522</v>
      </c>
    </row>
    <row r="67" spans="2:12" x14ac:dyDescent="0.25">
      <c r="B67" s="25" t="s">
        <v>12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</row>
    <row r="68" spans="2:12" x14ac:dyDescent="0.25">
      <c r="B68" s="25" t="s">
        <v>13</v>
      </c>
      <c r="C68" s="50">
        <v>195368.12666666662</v>
      </c>
      <c r="D68" s="50">
        <v>0</v>
      </c>
      <c r="E68" s="50">
        <v>3251.594860139578</v>
      </c>
      <c r="F68" s="26">
        <f t="shared" si="3"/>
        <v>198619.72152680618</v>
      </c>
      <c r="G68" s="50">
        <v>1314338.8289000001</v>
      </c>
      <c r="H68" s="50">
        <v>0</v>
      </c>
      <c r="I68" s="50">
        <v>0</v>
      </c>
      <c r="J68" s="26">
        <f t="shared" si="4"/>
        <v>0</v>
      </c>
      <c r="K68" s="26">
        <f>VLOOKUP(B68,[3]T15!$G$6:$H$15,2,0)</f>
        <v>561916.5598301756</v>
      </c>
      <c r="L68" s="26">
        <f t="shared" si="5"/>
        <v>2074875.110256982</v>
      </c>
    </row>
    <row r="69" spans="2:12" x14ac:dyDescent="0.25">
      <c r="F69" s="51"/>
      <c r="G69" s="51"/>
      <c r="H69" s="8"/>
      <c r="I69" s="8"/>
      <c r="J69" s="8"/>
      <c r="K69" s="51"/>
      <c r="L69" s="8"/>
    </row>
    <row r="70" spans="2:12" x14ac:dyDescent="0.25">
      <c r="B70" s="8" t="s">
        <v>28</v>
      </c>
    </row>
    <row r="71" spans="2:12" ht="15.75" thickBot="1" x14ac:dyDescent="0.3"/>
    <row r="72" spans="2:12" ht="18.75" thickBot="1" x14ac:dyDescent="0.3">
      <c r="B72" s="52"/>
      <c r="C72" s="14" t="s">
        <v>56</v>
      </c>
      <c r="D72" s="14" t="str">
        <f t="shared" ref="D72:D80" si="6">+L58</f>
        <v>Totaal aanvullend</v>
      </c>
      <c r="E72" s="53" t="s">
        <v>66</v>
      </c>
      <c r="H72" s="54"/>
      <c r="I72" s="54"/>
    </row>
    <row r="73" spans="2:12" x14ac:dyDescent="0.25">
      <c r="B73" s="15" t="s">
        <v>4</v>
      </c>
      <c r="C73" s="55">
        <f t="shared" ref="C73:C80" si="7">+I45</f>
        <v>59324451.003558561</v>
      </c>
      <c r="D73" s="56">
        <f t="shared" si="6"/>
        <v>12092303.016277827</v>
      </c>
      <c r="E73" s="57">
        <f>+C73+D73</f>
        <v>71416754.019836396</v>
      </c>
      <c r="F73" s="48"/>
      <c r="G73" s="48"/>
      <c r="H73" s="58"/>
      <c r="I73" s="58"/>
    </row>
    <row r="74" spans="2:12" x14ac:dyDescent="0.25">
      <c r="B74" s="18" t="s">
        <v>5</v>
      </c>
      <c r="C74" s="55">
        <f t="shared" si="7"/>
        <v>69129193.874642998</v>
      </c>
      <c r="D74" s="56">
        <f t="shared" si="6"/>
        <v>12411784.07545568</v>
      </c>
      <c r="E74" s="59">
        <f t="shared" ref="E74:E82" si="8">+C74+D74</f>
        <v>81540977.950098678</v>
      </c>
      <c r="F74" s="27"/>
      <c r="G74" s="48"/>
      <c r="H74" s="58"/>
      <c r="I74" s="58"/>
    </row>
    <row r="75" spans="2:12" x14ac:dyDescent="0.25">
      <c r="B75" s="18" t="s">
        <v>6</v>
      </c>
      <c r="C75" s="55">
        <f t="shared" si="7"/>
        <v>47903338.240993336</v>
      </c>
      <c r="D75" s="56">
        <f t="shared" si="6"/>
        <v>9240572.1121393107</v>
      </c>
      <c r="E75" s="59">
        <f t="shared" si="8"/>
        <v>57143910.35313265</v>
      </c>
      <c r="F75" s="27"/>
      <c r="G75" s="48"/>
      <c r="H75" s="58"/>
      <c r="I75" s="58"/>
    </row>
    <row r="76" spans="2:12" x14ac:dyDescent="0.25">
      <c r="B76" s="18" t="s">
        <v>7</v>
      </c>
      <c r="C76" s="55">
        <f t="shared" si="7"/>
        <v>10933075.631857507</v>
      </c>
      <c r="D76" s="56">
        <f t="shared" si="6"/>
        <v>2483018.370936289</v>
      </c>
      <c r="E76" s="59">
        <f t="shared" si="8"/>
        <v>13416094.002793796</v>
      </c>
      <c r="F76" s="27"/>
      <c r="G76" s="48"/>
      <c r="H76" s="58"/>
      <c r="I76" s="58"/>
    </row>
    <row r="77" spans="2:12" x14ac:dyDescent="0.25">
      <c r="B77" s="18" t="s">
        <v>8</v>
      </c>
      <c r="C77" s="55">
        <f t="shared" si="7"/>
        <v>80811673.158597052</v>
      </c>
      <c r="D77" s="56">
        <f t="shared" si="6"/>
        <v>14354006.323964564</v>
      </c>
      <c r="E77" s="59">
        <f t="shared" si="8"/>
        <v>95165679.482561618</v>
      </c>
      <c r="F77" s="27"/>
      <c r="G77" s="48"/>
      <c r="H77" s="58"/>
      <c r="I77" s="58"/>
    </row>
    <row r="78" spans="2:12" x14ac:dyDescent="0.25">
      <c r="B78" s="18" t="s">
        <v>9</v>
      </c>
      <c r="C78" s="55">
        <f t="shared" si="7"/>
        <v>34576504.100626439</v>
      </c>
      <c r="D78" s="56">
        <f t="shared" si="6"/>
        <v>7378457.0879256884</v>
      </c>
      <c r="E78" s="59">
        <f t="shared" si="8"/>
        <v>41954961.188552126</v>
      </c>
      <c r="F78" s="27"/>
      <c r="G78" s="48"/>
      <c r="H78" s="58"/>
      <c r="I78" s="58"/>
    </row>
    <row r="79" spans="2:12" x14ac:dyDescent="0.25">
      <c r="B79" s="18" t="s">
        <v>10</v>
      </c>
      <c r="C79" s="55">
        <f t="shared" si="7"/>
        <v>28506750.669088349</v>
      </c>
      <c r="D79" s="56">
        <f t="shared" si="6"/>
        <v>6151754.8265495952</v>
      </c>
      <c r="E79" s="59">
        <f t="shared" si="8"/>
        <v>34658505.495637946</v>
      </c>
      <c r="F79" s="27"/>
      <c r="G79" s="48"/>
      <c r="H79" s="58"/>
      <c r="I79" s="58"/>
    </row>
    <row r="80" spans="2:12" x14ac:dyDescent="0.25">
      <c r="B80" s="18" t="s">
        <v>11</v>
      </c>
      <c r="C80" s="55">
        <f t="shared" si="7"/>
        <v>69348334.773863018</v>
      </c>
      <c r="D80" s="56">
        <f t="shared" si="6"/>
        <v>12539231.720218522</v>
      </c>
      <c r="E80" s="59">
        <f t="shared" si="8"/>
        <v>81887566.494081542</v>
      </c>
      <c r="F80" s="27"/>
      <c r="G80" s="48"/>
      <c r="H80" s="58"/>
      <c r="I80" s="58"/>
    </row>
    <row r="81" spans="1:12" x14ac:dyDescent="0.25">
      <c r="B81" s="18" t="s">
        <v>12</v>
      </c>
      <c r="C81" s="60"/>
      <c r="D81" s="61"/>
      <c r="E81" s="62"/>
      <c r="G81" s="48"/>
      <c r="H81" s="58"/>
      <c r="I81" s="58"/>
    </row>
    <row r="82" spans="1:12" ht="15.75" thickBot="1" x14ac:dyDescent="0.3">
      <c r="B82" s="21" t="s">
        <v>13</v>
      </c>
      <c r="C82" s="55">
        <f>+I54</f>
        <v>7375953.8472200381</v>
      </c>
      <c r="D82" s="56">
        <f>+L68</f>
        <v>2074875.110256982</v>
      </c>
      <c r="E82" s="63">
        <f t="shared" si="8"/>
        <v>9450828.9574770201</v>
      </c>
      <c r="F82" s="27"/>
      <c r="G82" s="48"/>
      <c r="H82" s="58"/>
      <c r="I82" s="58"/>
    </row>
    <row r="83" spans="1:12" x14ac:dyDescent="0.25">
      <c r="E83" s="48"/>
      <c r="H83" s="58"/>
      <c r="I83" s="58"/>
    </row>
    <row r="85" spans="1:12" s="64" customFormat="1" x14ac:dyDescent="0.25">
      <c r="A85" s="1"/>
      <c r="B85" s="12" t="s">
        <v>29</v>
      </c>
      <c r="C85" s="12"/>
      <c r="D85" s="12"/>
      <c r="E85" s="12"/>
      <c r="F85" s="12"/>
      <c r="G85" s="12"/>
      <c r="H85" s="12"/>
      <c r="I85" s="12"/>
      <c r="J85" s="12"/>
      <c r="K85" s="1"/>
      <c r="L85" s="1"/>
    </row>
    <row r="87" spans="1:12" x14ac:dyDescent="0.25">
      <c r="B87" s="8" t="s">
        <v>30</v>
      </c>
    </row>
    <row r="89" spans="1:12" ht="18" x14ac:dyDescent="0.35">
      <c r="B89" s="28" t="s">
        <v>67</v>
      </c>
      <c r="C89" s="29">
        <v>112.25</v>
      </c>
      <c r="D89" s="1" t="s">
        <v>19</v>
      </c>
      <c r="E89" s="65" t="s">
        <v>31</v>
      </c>
    </row>
    <row r="90" spans="1:12" ht="18" x14ac:dyDescent="0.35">
      <c r="B90" s="28" t="s">
        <v>50</v>
      </c>
      <c r="C90" s="66">
        <f>+C35</f>
        <v>109.76</v>
      </c>
      <c r="D90" s="1" t="s">
        <v>19</v>
      </c>
    </row>
    <row r="91" spans="1:12" ht="18" x14ac:dyDescent="0.35">
      <c r="B91" s="28" t="s">
        <v>68</v>
      </c>
      <c r="C91" s="30">
        <f>+C89/C90-1</f>
        <v>2.2685860058309082E-2</v>
      </c>
    </row>
    <row r="93" spans="1:12" x14ac:dyDescent="0.25">
      <c r="B93" s="8" t="s">
        <v>32</v>
      </c>
    </row>
    <row r="95" spans="1:12" ht="18" x14ac:dyDescent="0.25">
      <c r="B95" s="25"/>
      <c r="C95" s="14" t="s">
        <v>52</v>
      </c>
      <c r="D95" s="14" t="s">
        <v>44</v>
      </c>
      <c r="E95" s="14" t="s">
        <v>68</v>
      </c>
      <c r="F95" s="14" t="s">
        <v>24</v>
      </c>
      <c r="G95" s="14" t="s">
        <v>54</v>
      </c>
      <c r="H95" s="14" t="s">
        <v>55</v>
      </c>
      <c r="I95" s="14" t="s">
        <v>69</v>
      </c>
    </row>
    <row r="96" spans="1:12" x14ac:dyDescent="0.25">
      <c r="B96" s="25" t="s">
        <v>4</v>
      </c>
      <c r="C96" s="36">
        <f>+I30</f>
        <v>411295755.8356266</v>
      </c>
      <c r="D96" s="37">
        <f t="shared" ref="D96:D103" si="9">+H16</f>
        <v>0.14542929038935648</v>
      </c>
      <c r="E96" s="38">
        <f>+C91</f>
        <v>2.2685860058309082E-2</v>
      </c>
      <c r="F96" s="38">
        <f>+$C$40</f>
        <v>4.0000000000000001E-3</v>
      </c>
      <c r="G96" s="67">
        <f>+G45</f>
        <v>4.1354096962781971E-5</v>
      </c>
      <c r="H96" s="36">
        <f>+H45</f>
        <v>6875000</v>
      </c>
      <c r="I96" s="32">
        <f>+($C$96*D96*(1+$E$96-$F$96)*(1+G96))-(D96*$H$96)</f>
        <v>59934827.773802347</v>
      </c>
      <c r="K96" s="68"/>
    </row>
    <row r="97" spans="1:12" x14ac:dyDescent="0.25">
      <c r="B97" s="25" t="s">
        <v>5</v>
      </c>
      <c r="C97" s="36"/>
      <c r="D97" s="37">
        <f t="shared" si="9"/>
        <v>0.16946233018177184</v>
      </c>
      <c r="E97" s="43"/>
      <c r="F97" s="43"/>
      <c r="G97" s="67">
        <f t="shared" ref="G97:G103" si="10">+G46</f>
        <v>5.6018800789664862E-5</v>
      </c>
      <c r="H97" s="36"/>
      <c r="I97" s="32">
        <f t="shared" ref="I97:I105" si="11">+($C$96*D97*(1+$E$96-$F$96)*(1+G97))-(D97*$H$96)</f>
        <v>69840449.401580364</v>
      </c>
      <c r="K97" s="68"/>
    </row>
    <row r="98" spans="1:12" x14ac:dyDescent="0.25">
      <c r="B98" s="25" t="s">
        <v>6</v>
      </c>
      <c r="C98" s="36"/>
      <c r="D98" s="37">
        <f t="shared" si="9"/>
        <v>0.11746539415062818</v>
      </c>
      <c r="E98" s="43"/>
      <c r="F98" s="43"/>
      <c r="G98" s="67">
        <f t="shared" si="10"/>
        <v>-2.4394248044410462E-4</v>
      </c>
      <c r="H98" s="36"/>
      <c r="I98" s="32">
        <f t="shared" si="11"/>
        <v>48396207.960118301</v>
      </c>
      <c r="K98" s="68"/>
    </row>
    <row r="99" spans="1:12" x14ac:dyDescent="0.25">
      <c r="B99" s="25" t="s">
        <v>7</v>
      </c>
      <c r="C99" s="36"/>
      <c r="D99" s="37">
        <f t="shared" si="9"/>
        <v>2.6801645068501152E-2</v>
      </c>
      <c r="E99" s="43"/>
      <c r="F99" s="43"/>
      <c r="G99" s="67">
        <f t="shared" si="10"/>
        <v>3.9220913459452637E-5</v>
      </c>
      <c r="H99" s="36"/>
      <c r="I99" s="32">
        <f t="shared" si="11"/>
        <v>11045563.746286254</v>
      </c>
      <c r="K99" s="68"/>
    </row>
    <row r="100" spans="1:12" x14ac:dyDescent="0.25">
      <c r="B100" s="25" t="s">
        <v>8</v>
      </c>
      <c r="C100" s="36"/>
      <c r="D100" s="37">
        <f t="shared" si="9"/>
        <v>0.19811064892024152</v>
      </c>
      <c r="E100" s="43"/>
      <c r="F100" s="43"/>
      <c r="G100" s="67">
        <f t="shared" si="10"/>
        <v>6.1081671287987923E-6</v>
      </c>
      <c r="H100" s="36"/>
      <c r="I100" s="32">
        <f t="shared" si="11"/>
        <v>81643127.921789214</v>
      </c>
      <c r="K100" s="68"/>
    </row>
    <row r="101" spans="1:12" x14ac:dyDescent="0.25">
      <c r="B101" s="25" t="s">
        <v>9</v>
      </c>
      <c r="C101" s="36"/>
      <c r="D101" s="37">
        <f t="shared" si="9"/>
        <v>8.4761473939070353E-2</v>
      </c>
      <c r="E101" s="43"/>
      <c r="F101" s="43"/>
      <c r="G101" s="67">
        <f t="shared" si="10"/>
        <v>4.3025888959073951E-5</v>
      </c>
      <c r="H101" s="36"/>
      <c r="I101" s="32">
        <f t="shared" si="11"/>
        <v>34932254.45225437</v>
      </c>
      <c r="K101" s="68"/>
    </row>
    <row r="102" spans="1:12" x14ac:dyDescent="0.25">
      <c r="B102" s="25" t="s">
        <v>10</v>
      </c>
      <c r="C102" s="36"/>
      <c r="D102" s="37">
        <f t="shared" si="9"/>
        <v>6.9881739106088678E-2</v>
      </c>
      <c r="E102" s="43"/>
      <c r="F102" s="43"/>
      <c r="G102" s="67">
        <f t="shared" si="10"/>
        <v>4.6267868608704734E-5</v>
      </c>
      <c r="H102" s="36"/>
      <c r="I102" s="32">
        <f t="shared" si="11"/>
        <v>28800050.592952922</v>
      </c>
      <c r="K102" s="68"/>
    </row>
    <row r="103" spans="1:12" x14ac:dyDescent="0.25">
      <c r="B103" s="25" t="s">
        <v>11</v>
      </c>
      <c r="C103" s="36"/>
      <c r="D103" s="37">
        <f t="shared" si="9"/>
        <v>0.1700062009370566</v>
      </c>
      <c r="E103" s="43"/>
      <c r="F103" s="43"/>
      <c r="G103" s="67">
        <f t="shared" si="10"/>
        <v>1.7422346672619028E-5</v>
      </c>
      <c r="H103" s="36"/>
      <c r="I103" s="32">
        <f t="shared" si="11"/>
        <v>70061845.458872348</v>
      </c>
      <c r="K103" s="68"/>
    </row>
    <row r="104" spans="1:12" x14ac:dyDescent="0.25">
      <c r="B104" s="25" t="s">
        <v>12</v>
      </c>
      <c r="C104" s="36"/>
      <c r="D104" s="20"/>
      <c r="E104" s="43"/>
      <c r="F104" s="43"/>
      <c r="G104" s="69"/>
      <c r="H104" s="36"/>
      <c r="I104" s="45"/>
      <c r="K104" s="68"/>
    </row>
    <row r="105" spans="1:12" x14ac:dyDescent="0.25">
      <c r="B105" s="25" t="s">
        <v>13</v>
      </c>
      <c r="C105" s="36"/>
      <c r="D105" s="37">
        <f>+H25</f>
        <v>1.8081277307285065E-2</v>
      </c>
      <c r="E105" s="43"/>
      <c r="F105" s="43"/>
      <c r="G105" s="67">
        <f>+G54</f>
        <v>5.775121071742058E-5</v>
      </c>
      <c r="H105" s="36"/>
      <c r="I105" s="32">
        <f t="shared" si="11"/>
        <v>7451843.460465353</v>
      </c>
      <c r="K105" s="68"/>
    </row>
    <row r="106" spans="1:12" x14ac:dyDescent="0.25">
      <c r="E106" s="41"/>
      <c r="F106" s="70"/>
      <c r="I106" s="46"/>
    </row>
    <row r="107" spans="1:12" ht="15.75" thickBot="1" x14ac:dyDescent="0.3">
      <c r="E107" s="71"/>
    </row>
    <row r="108" spans="1:12" s="64" customFormat="1" ht="21.75" thickBot="1" x14ac:dyDescent="0.4">
      <c r="A108" s="1"/>
      <c r="B108" s="9" t="s">
        <v>33</v>
      </c>
      <c r="C108" s="10"/>
      <c r="D108" s="10"/>
      <c r="E108" s="10"/>
      <c r="F108" s="10"/>
      <c r="G108" s="10"/>
      <c r="H108" s="10"/>
      <c r="I108" s="10"/>
      <c r="J108" s="11"/>
      <c r="K108" s="1"/>
      <c r="L108" s="1"/>
    </row>
    <row r="111" spans="1:12" s="64" customFormat="1" x14ac:dyDescent="0.25">
      <c r="A111" s="1"/>
      <c r="B111" s="12" t="s">
        <v>3</v>
      </c>
      <c r="C111" s="12"/>
      <c r="D111" s="12"/>
      <c r="E111" s="12"/>
      <c r="F111" s="12"/>
      <c r="G111" s="12"/>
      <c r="H111" s="12"/>
      <c r="I111" s="12"/>
      <c r="J111" s="12"/>
      <c r="K111" s="1"/>
      <c r="L111" s="1"/>
    </row>
    <row r="113" spans="2:9" x14ac:dyDescent="0.25">
      <c r="B113" s="8" t="s">
        <v>34</v>
      </c>
    </row>
    <row r="115" spans="2:9" ht="18" x14ac:dyDescent="0.35">
      <c r="B115" s="28" t="s">
        <v>70</v>
      </c>
      <c r="C115" s="29">
        <v>114.23</v>
      </c>
      <c r="D115" s="1" t="s">
        <v>17</v>
      </c>
      <c r="E115" s="65" t="s">
        <v>35</v>
      </c>
    </row>
    <row r="116" spans="2:9" ht="18" x14ac:dyDescent="0.35">
      <c r="B116" s="28" t="s">
        <v>67</v>
      </c>
      <c r="C116" s="66">
        <f>+C89</f>
        <v>112.25</v>
      </c>
      <c r="D116" s="1" t="s">
        <v>19</v>
      </c>
    </row>
    <row r="117" spans="2:9" ht="18" x14ac:dyDescent="0.35">
      <c r="B117" s="28" t="s">
        <v>71</v>
      </c>
      <c r="C117" s="30">
        <f>+C115/C116-1</f>
        <v>1.7639198218262875E-2</v>
      </c>
    </row>
    <row r="119" spans="2:9" x14ac:dyDescent="0.25">
      <c r="B119" s="8" t="s">
        <v>36</v>
      </c>
    </row>
    <row r="121" spans="2:9" ht="18" x14ac:dyDescent="0.25">
      <c r="B121" s="72" t="s">
        <v>56</v>
      </c>
      <c r="C121" s="73">
        <f>SUM(I45:I54)</f>
        <v>407909275.30044734</v>
      </c>
    </row>
    <row r="122" spans="2:9" x14ac:dyDescent="0.25">
      <c r="B122" s="28" t="s">
        <v>37</v>
      </c>
      <c r="C122" s="24">
        <v>20625000</v>
      </c>
      <c r="G122" s="41"/>
    </row>
    <row r="123" spans="2:9" x14ac:dyDescent="0.25">
      <c r="B123" s="28" t="s">
        <v>38</v>
      </c>
      <c r="C123" s="33">
        <f>1-POWER((C121-C122)/C121,1/3)</f>
        <v>1.7146562185008984E-2</v>
      </c>
    </row>
    <row r="125" spans="2:9" x14ac:dyDescent="0.25">
      <c r="B125" s="8" t="s">
        <v>39</v>
      </c>
    </row>
    <row r="127" spans="2:9" ht="18" x14ac:dyDescent="0.25">
      <c r="B127" s="25"/>
      <c r="C127" s="14" t="s">
        <v>69</v>
      </c>
      <c r="D127" s="14" t="s">
        <v>72</v>
      </c>
      <c r="E127" s="14" t="s">
        <v>23</v>
      </c>
      <c r="F127" s="14" t="s">
        <v>38</v>
      </c>
      <c r="G127" s="14" t="s">
        <v>24</v>
      </c>
      <c r="H127" s="14" t="s">
        <v>54</v>
      </c>
      <c r="I127" s="14" t="s">
        <v>73</v>
      </c>
    </row>
    <row r="128" spans="2:9" x14ac:dyDescent="0.25">
      <c r="B128" s="25" t="s">
        <v>4</v>
      </c>
      <c r="C128" s="32">
        <f>+I96</f>
        <v>59934827.773802347</v>
      </c>
      <c r="D128" s="38">
        <f>+C117</f>
        <v>1.7639198218262875E-2</v>
      </c>
      <c r="E128" s="38">
        <f>+$J$39</f>
        <v>-1.9826257980977147E-2</v>
      </c>
      <c r="F128" s="38">
        <f>+$C$123</f>
        <v>1.7146562185008984E-2</v>
      </c>
      <c r="G128" s="38">
        <f>+$C$40</f>
        <v>4.0000000000000001E-3</v>
      </c>
      <c r="H128" s="74">
        <f t="shared" ref="H128:H135" si="12">+G45</f>
        <v>4.1354096962781971E-5</v>
      </c>
      <c r="I128" s="32">
        <f>+C128*(1+$D$128-$E$128-$F$128-$G$128+H128)</f>
        <v>60915376.426683433</v>
      </c>
    </row>
    <row r="129" spans="2:12" x14ac:dyDescent="0.25">
      <c r="B129" s="25" t="s">
        <v>5</v>
      </c>
      <c r="C129" s="32">
        <f t="shared" ref="C129:C137" si="13">+I97</f>
        <v>69840449.401580364</v>
      </c>
      <c r="D129" s="43"/>
      <c r="E129" s="43"/>
      <c r="F129" s="43"/>
      <c r="G129" s="43"/>
      <c r="H129" s="74">
        <f t="shared" si="12"/>
        <v>5.6018800789664862E-5</v>
      </c>
      <c r="I129" s="32">
        <f t="shared" ref="I129:I137" si="14">+C129*(1+$D$128-$E$128-$F$128-$G$128+H129)</f>
        <v>70984080.671493113</v>
      </c>
    </row>
    <row r="130" spans="2:12" x14ac:dyDescent="0.25">
      <c r="B130" s="25" t="s">
        <v>6</v>
      </c>
      <c r="C130" s="32">
        <f t="shared" si="13"/>
        <v>48396207.960118301</v>
      </c>
      <c r="D130" s="43"/>
      <c r="E130" s="43"/>
      <c r="F130" s="43"/>
      <c r="G130" s="43"/>
      <c r="H130" s="74">
        <f t="shared" si="12"/>
        <v>-2.4394248044410462E-4</v>
      </c>
      <c r="I130" s="32">
        <f t="shared" si="14"/>
        <v>49174174.657496281</v>
      </c>
    </row>
    <row r="131" spans="2:12" x14ac:dyDescent="0.25">
      <c r="B131" s="25" t="s">
        <v>7</v>
      </c>
      <c r="C131" s="32">
        <f t="shared" si="13"/>
        <v>11045563.746286254</v>
      </c>
      <c r="D131" s="43"/>
      <c r="E131" s="43"/>
      <c r="F131" s="43"/>
      <c r="G131" s="43"/>
      <c r="H131" s="74">
        <f t="shared" si="12"/>
        <v>3.9220913459452637E-5</v>
      </c>
      <c r="I131" s="32">
        <f t="shared" si="14"/>
        <v>11226248.347489137</v>
      </c>
    </row>
    <row r="132" spans="2:12" x14ac:dyDescent="0.25">
      <c r="B132" s="25" t="s">
        <v>8</v>
      </c>
      <c r="C132" s="32">
        <f t="shared" si="13"/>
        <v>81643127.921789214</v>
      </c>
      <c r="D132" s="43"/>
      <c r="E132" s="43"/>
      <c r="F132" s="43"/>
      <c r="G132" s="43"/>
      <c r="H132" s="74">
        <f t="shared" si="12"/>
        <v>6.1081671287987923E-6</v>
      </c>
      <c r="I132" s="32">
        <f t="shared" si="14"/>
        <v>82975952.163205475</v>
      </c>
    </row>
    <row r="133" spans="2:12" x14ac:dyDescent="0.25">
      <c r="B133" s="25" t="s">
        <v>9</v>
      </c>
      <c r="C133" s="32">
        <f t="shared" si="13"/>
        <v>34932254.45225437</v>
      </c>
      <c r="D133" s="43"/>
      <c r="E133" s="43"/>
      <c r="F133" s="43"/>
      <c r="G133" s="43"/>
      <c r="H133" s="74">
        <f t="shared" si="12"/>
        <v>4.3025888959073951E-5</v>
      </c>
      <c r="I133" s="32">
        <f t="shared" si="14"/>
        <v>35503813.20164001</v>
      </c>
    </row>
    <row r="134" spans="2:12" x14ac:dyDescent="0.25">
      <c r="B134" s="25" t="s">
        <v>10</v>
      </c>
      <c r="C134" s="32">
        <f t="shared" si="13"/>
        <v>28800050.592952922</v>
      </c>
      <c r="D134" s="43"/>
      <c r="E134" s="43"/>
      <c r="F134" s="43"/>
      <c r="G134" s="43"/>
      <c r="H134" s="74">
        <f t="shared" si="12"/>
        <v>4.6267868608704734E-5</v>
      </c>
      <c r="I134" s="32">
        <f t="shared" si="14"/>
        <v>29271368.083140571</v>
      </c>
    </row>
    <row r="135" spans="2:12" x14ac:dyDescent="0.25">
      <c r="B135" s="25" t="s">
        <v>11</v>
      </c>
      <c r="C135" s="32">
        <f t="shared" si="13"/>
        <v>70061845.458872348</v>
      </c>
      <c r="D135" s="43"/>
      <c r="E135" s="43"/>
      <c r="F135" s="43"/>
      <c r="G135" s="43"/>
      <c r="H135" s="74">
        <f t="shared" si="12"/>
        <v>1.7422346672619028E-5</v>
      </c>
      <c r="I135" s="32">
        <f t="shared" si="14"/>
        <v>71206397.931117237</v>
      </c>
    </row>
    <row r="136" spans="2:12" x14ac:dyDescent="0.25">
      <c r="B136" s="25" t="s">
        <v>12</v>
      </c>
      <c r="C136" s="45"/>
      <c r="D136" s="43"/>
      <c r="E136" s="43"/>
      <c r="F136" s="43"/>
      <c r="G136" s="43"/>
      <c r="H136" s="75"/>
      <c r="I136" s="45"/>
    </row>
    <row r="137" spans="2:12" x14ac:dyDescent="0.25">
      <c r="B137" s="25" t="s">
        <v>13</v>
      </c>
      <c r="C137" s="32">
        <f t="shared" si="13"/>
        <v>7451843.460465353</v>
      </c>
      <c r="D137" s="43"/>
      <c r="E137" s="43"/>
      <c r="F137" s="43"/>
      <c r="G137" s="43"/>
      <c r="H137" s="74">
        <f>+G54</f>
        <v>5.775121071742058E-5</v>
      </c>
      <c r="I137" s="32">
        <f t="shared" si="14"/>
        <v>7573879.6570892464</v>
      </c>
    </row>
    <row r="138" spans="2:12" x14ac:dyDescent="0.25">
      <c r="I138" s="76"/>
    </row>
    <row r="139" spans="2:12" x14ac:dyDescent="0.25">
      <c r="B139" s="8" t="s">
        <v>40</v>
      </c>
    </row>
    <row r="141" spans="2:12" ht="18" x14ac:dyDescent="0.25">
      <c r="B141" s="25"/>
      <c r="C141" s="14" t="s">
        <v>74</v>
      </c>
      <c r="D141" s="14" t="s">
        <v>75</v>
      </c>
      <c r="E141" s="14" t="s">
        <v>76</v>
      </c>
      <c r="F141" s="14" t="s">
        <v>77</v>
      </c>
      <c r="G141" s="14" t="s">
        <v>78</v>
      </c>
      <c r="H141" s="14" t="s">
        <v>79</v>
      </c>
      <c r="I141" s="14" t="s">
        <v>80</v>
      </c>
      <c r="J141" s="14" t="s">
        <v>81</v>
      </c>
      <c r="K141" s="49" t="s">
        <v>82</v>
      </c>
      <c r="L141" s="14" t="s">
        <v>27</v>
      </c>
    </row>
    <row r="142" spans="2:12" x14ac:dyDescent="0.25">
      <c r="B142" s="25" t="s">
        <v>4</v>
      </c>
      <c r="C142" s="50">
        <v>1163567.7966666666</v>
      </c>
      <c r="D142" s="50">
        <v>0</v>
      </c>
      <c r="E142" s="50">
        <v>31955.80376863743</v>
      </c>
      <c r="F142" s="26">
        <f t="shared" ref="F142:F149" si="15">+C142+D142+E142</f>
        <v>1195523.600435304</v>
      </c>
      <c r="G142" s="50">
        <v>7175921.2189287487</v>
      </c>
      <c r="H142" s="50">
        <v>0</v>
      </c>
      <c r="I142" s="50">
        <v>0</v>
      </c>
      <c r="J142" s="26">
        <f>+H142+I142</f>
        <v>0</v>
      </c>
      <c r="K142" s="26">
        <f>VLOOKUP(B142,[3]T15!$G$6:$K$15,3,0)</f>
        <v>0</v>
      </c>
      <c r="L142" s="26">
        <f>+F142+G142+J142+K142</f>
        <v>8371444.8193640523</v>
      </c>
    </row>
    <row r="143" spans="2:12" x14ac:dyDescent="0.25">
      <c r="B143" s="25" t="s">
        <v>5</v>
      </c>
      <c r="C143" s="50">
        <v>1117653.4821333336</v>
      </c>
      <c r="D143" s="50">
        <v>0</v>
      </c>
      <c r="E143" s="50">
        <v>21012.508916516501</v>
      </c>
      <c r="F143" s="26">
        <f t="shared" si="15"/>
        <v>1138665.9910498501</v>
      </c>
      <c r="G143" s="50">
        <v>6886119.8046800811</v>
      </c>
      <c r="H143" s="50">
        <v>0</v>
      </c>
      <c r="I143" s="50">
        <v>0</v>
      </c>
      <c r="J143" s="26">
        <f t="shared" ref="J143:J151" si="16">+H143+I143</f>
        <v>0</v>
      </c>
      <c r="K143" s="26">
        <f>VLOOKUP(B143,[3]T15!$G$6:$K$15,3,0)</f>
        <v>0</v>
      </c>
      <c r="L143" s="26">
        <f t="shared" ref="L143:L151" si="17">+F143+G143+J143+K143</f>
        <v>8024785.7957299314</v>
      </c>
    </row>
    <row r="144" spans="2:12" x14ac:dyDescent="0.25">
      <c r="B144" s="25" t="s">
        <v>6</v>
      </c>
      <c r="C144" s="50">
        <v>601075.17073333322</v>
      </c>
      <c r="D144" s="50">
        <v>0</v>
      </c>
      <c r="E144" s="50">
        <v>43892.443333333329</v>
      </c>
      <c r="F144" s="26">
        <f t="shared" si="15"/>
        <v>644967.61406666657</v>
      </c>
      <c r="G144" s="50">
        <v>3524935.0083453404</v>
      </c>
      <c r="H144" s="50">
        <v>0</v>
      </c>
      <c r="I144" s="50">
        <v>0</v>
      </c>
      <c r="J144" s="26">
        <f t="shared" si="16"/>
        <v>0</v>
      </c>
      <c r="K144" s="26">
        <f>VLOOKUP(B144,[3]T15!$G$6:$K$15,3,0)</f>
        <v>0</v>
      </c>
      <c r="L144" s="26">
        <f t="shared" si="17"/>
        <v>4169902.6224120068</v>
      </c>
    </row>
    <row r="145" spans="2:12" x14ac:dyDescent="0.25">
      <c r="B145" s="25" t="s">
        <v>7</v>
      </c>
      <c r="C145" s="50">
        <v>234307.3165333333</v>
      </c>
      <c r="D145" s="50">
        <v>0</v>
      </c>
      <c r="E145" s="50">
        <v>5810.1500000000005</v>
      </c>
      <c r="F145" s="26">
        <f t="shared" si="15"/>
        <v>240117.4665333333</v>
      </c>
      <c r="G145" s="50">
        <v>1425763.17981112</v>
      </c>
      <c r="H145" s="50">
        <v>0</v>
      </c>
      <c r="I145" s="50">
        <v>0</v>
      </c>
      <c r="J145" s="26">
        <f t="shared" si="16"/>
        <v>0</v>
      </c>
      <c r="K145" s="26">
        <f>VLOOKUP(B145,[3]T15!$G$6:$K$15,3,0)</f>
        <v>0</v>
      </c>
      <c r="L145" s="26">
        <f t="shared" si="17"/>
        <v>1665880.6463444533</v>
      </c>
    </row>
    <row r="146" spans="2:12" x14ac:dyDescent="0.25">
      <c r="B146" s="25" t="s">
        <v>8</v>
      </c>
      <c r="C146" s="50">
        <v>1091011.3166666662</v>
      </c>
      <c r="D146" s="50">
        <v>0</v>
      </c>
      <c r="E146" s="50">
        <v>32595.892898029237</v>
      </c>
      <c r="F146" s="26">
        <f t="shared" si="15"/>
        <v>1123607.2095646954</v>
      </c>
      <c r="G146" s="50">
        <v>6728556.0369252497</v>
      </c>
      <c r="H146" s="50">
        <v>0</v>
      </c>
      <c r="I146" s="50">
        <v>0</v>
      </c>
      <c r="J146" s="26">
        <f t="shared" si="16"/>
        <v>0</v>
      </c>
      <c r="K146" s="26">
        <f>VLOOKUP(B146,[3]T15!$G$6:$K$15,3,0)</f>
        <v>0</v>
      </c>
      <c r="L146" s="26">
        <f t="shared" si="17"/>
        <v>7852163.2464899449</v>
      </c>
    </row>
    <row r="147" spans="2:12" x14ac:dyDescent="0.25">
      <c r="B147" s="25" t="s">
        <v>9</v>
      </c>
      <c r="C147" s="50">
        <v>644652.74333333329</v>
      </c>
      <c r="D147" s="50">
        <v>0</v>
      </c>
      <c r="E147" s="50">
        <v>19910.433333333334</v>
      </c>
      <c r="F147" s="26">
        <f t="shared" si="15"/>
        <v>664563.17666666664</v>
      </c>
      <c r="G147" s="50">
        <v>3975637.8532389998</v>
      </c>
      <c r="H147" s="50">
        <v>0</v>
      </c>
      <c r="I147" s="50">
        <v>0</v>
      </c>
      <c r="J147" s="26">
        <f t="shared" si="16"/>
        <v>0</v>
      </c>
      <c r="K147" s="26">
        <f>VLOOKUP(B147,[3]T15!$G$6:$K$15,3,0)</f>
        <v>0</v>
      </c>
      <c r="L147" s="26">
        <f t="shared" si="17"/>
        <v>4640201.0299056666</v>
      </c>
    </row>
    <row r="148" spans="2:12" x14ac:dyDescent="0.25">
      <c r="B148" s="25" t="s">
        <v>10</v>
      </c>
      <c r="C148" s="50">
        <v>439064.0799999999</v>
      </c>
      <c r="D148" s="50">
        <v>0</v>
      </c>
      <c r="E148" s="50">
        <v>21352.042949423001</v>
      </c>
      <c r="F148" s="26">
        <f t="shared" si="15"/>
        <v>460416.12294942292</v>
      </c>
      <c r="G148" s="50">
        <v>2707752.0791999996</v>
      </c>
      <c r="H148" s="50">
        <v>0</v>
      </c>
      <c r="I148" s="50">
        <v>0</v>
      </c>
      <c r="J148" s="26">
        <f t="shared" si="16"/>
        <v>0</v>
      </c>
      <c r="K148" s="26">
        <f>VLOOKUP(B148,[3]T15!$G$6:$K$15,3,0)</f>
        <v>0</v>
      </c>
      <c r="L148" s="26">
        <f t="shared" si="17"/>
        <v>3168168.2021494224</v>
      </c>
    </row>
    <row r="149" spans="2:12" x14ac:dyDescent="0.25">
      <c r="B149" s="25" t="s">
        <v>11</v>
      </c>
      <c r="C149" s="50">
        <v>1002071.9500000002</v>
      </c>
      <c r="D149" s="50">
        <v>0</v>
      </c>
      <c r="E149" s="50">
        <v>34525.71</v>
      </c>
      <c r="F149" s="26">
        <f t="shared" si="15"/>
        <v>1036597.6600000001</v>
      </c>
      <c r="G149" s="50">
        <v>6179877.8784750011</v>
      </c>
      <c r="H149" s="50">
        <v>0</v>
      </c>
      <c r="I149" s="50">
        <v>0</v>
      </c>
      <c r="J149" s="26">
        <f t="shared" si="16"/>
        <v>0</v>
      </c>
      <c r="K149" s="26">
        <f>VLOOKUP(B149,[3]T15!$G$6:$K$15,3,0)</f>
        <v>0</v>
      </c>
      <c r="L149" s="26">
        <f t="shared" si="17"/>
        <v>7216475.5384750012</v>
      </c>
    </row>
    <row r="150" spans="2:12" x14ac:dyDescent="0.25">
      <c r="B150" s="25" t="s">
        <v>12</v>
      </c>
      <c r="C150" s="19"/>
      <c r="D150" s="19"/>
      <c r="E150" s="19"/>
      <c r="F150" s="19"/>
      <c r="G150" s="19"/>
      <c r="H150" s="19"/>
      <c r="I150" s="19"/>
      <c r="J150" s="19"/>
      <c r="K150" s="19"/>
      <c r="L150" s="19"/>
    </row>
    <row r="151" spans="2:12" x14ac:dyDescent="0.25">
      <c r="B151" s="25" t="s">
        <v>13</v>
      </c>
      <c r="C151" s="50">
        <v>194566.78333333333</v>
      </c>
      <c r="D151" s="50">
        <v>0</v>
      </c>
      <c r="E151" s="50">
        <v>3251.5933333333337</v>
      </c>
      <c r="F151" s="26">
        <f t="shared" ref="F151" si="18">+C151+D151+E151</f>
        <v>197818.37666666665</v>
      </c>
      <c r="G151" s="50">
        <v>1199912.7541089999</v>
      </c>
      <c r="H151" s="50">
        <v>0</v>
      </c>
      <c r="I151" s="50">
        <v>0</v>
      </c>
      <c r="J151" s="26">
        <f t="shared" si="16"/>
        <v>0</v>
      </c>
      <c r="K151" s="26">
        <f>VLOOKUP(B151,[3]T15!$G$6:$K$15,3,0)</f>
        <v>0</v>
      </c>
      <c r="L151" s="26">
        <f t="shared" si="17"/>
        <v>1397731.1307756666</v>
      </c>
    </row>
    <row r="152" spans="2:12" x14ac:dyDescent="0.25">
      <c r="C152" s="48"/>
      <c r="E152" s="27"/>
      <c r="F152" s="77"/>
      <c r="G152" s="77"/>
    </row>
    <row r="153" spans="2:12" x14ac:dyDescent="0.25">
      <c r="B153" s="8" t="s">
        <v>41</v>
      </c>
    </row>
    <row r="154" spans="2:12" ht="15.75" thickBot="1" x14ac:dyDescent="0.3"/>
    <row r="155" spans="2:12" ht="18.75" thickBot="1" x14ac:dyDescent="0.3">
      <c r="B155" s="52"/>
      <c r="C155" s="14" t="s">
        <v>73</v>
      </c>
      <c r="D155" s="14" t="str">
        <f t="shared" ref="D155:D163" si="19">+L141</f>
        <v>Totaal aanvullend</v>
      </c>
      <c r="E155" s="53" t="s">
        <v>83</v>
      </c>
      <c r="G155" s="54"/>
      <c r="H155" s="54"/>
    </row>
    <row r="156" spans="2:12" x14ac:dyDescent="0.25">
      <c r="B156" s="15" t="s">
        <v>4</v>
      </c>
      <c r="C156" s="78">
        <f>+I128</f>
        <v>60915376.426683433</v>
      </c>
      <c r="D156" s="56">
        <f t="shared" si="19"/>
        <v>8371444.8193640523</v>
      </c>
      <c r="E156" s="57">
        <f>+D156+C156</f>
        <v>69286821.246047482</v>
      </c>
      <c r="G156" s="79"/>
      <c r="H156" s="79"/>
    </row>
    <row r="157" spans="2:12" x14ac:dyDescent="0.25">
      <c r="B157" s="18" t="s">
        <v>5</v>
      </c>
      <c r="C157" s="78">
        <f t="shared" ref="C157:C165" si="20">+I129</f>
        <v>70984080.671493113</v>
      </c>
      <c r="D157" s="56">
        <f t="shared" si="19"/>
        <v>8024785.7957299314</v>
      </c>
      <c r="E157" s="59">
        <f t="shared" ref="E157:E165" si="21">+D157+C157</f>
        <v>79008866.467223048</v>
      </c>
      <c r="G157" s="79"/>
      <c r="H157" s="79"/>
    </row>
    <row r="158" spans="2:12" x14ac:dyDescent="0.25">
      <c r="B158" s="18" t="s">
        <v>6</v>
      </c>
      <c r="C158" s="78">
        <f t="shared" si="20"/>
        <v>49174174.657496281</v>
      </c>
      <c r="D158" s="56">
        <f t="shared" si="19"/>
        <v>4169902.6224120068</v>
      </c>
      <c r="E158" s="59">
        <f t="shared" si="21"/>
        <v>53344077.279908285</v>
      </c>
      <c r="G158" s="79"/>
      <c r="H158" s="79"/>
    </row>
    <row r="159" spans="2:12" x14ac:dyDescent="0.25">
      <c r="B159" s="18" t="s">
        <v>7</v>
      </c>
      <c r="C159" s="78">
        <f t="shared" si="20"/>
        <v>11226248.347489137</v>
      </c>
      <c r="D159" s="56">
        <f t="shared" si="19"/>
        <v>1665880.6463444533</v>
      </c>
      <c r="E159" s="59">
        <f t="shared" si="21"/>
        <v>12892128.99383359</v>
      </c>
      <c r="G159" s="79"/>
      <c r="H159" s="79"/>
    </row>
    <row r="160" spans="2:12" x14ac:dyDescent="0.25">
      <c r="B160" s="18" t="s">
        <v>8</v>
      </c>
      <c r="C160" s="78">
        <f t="shared" si="20"/>
        <v>82975952.163205475</v>
      </c>
      <c r="D160" s="56">
        <f t="shared" si="19"/>
        <v>7852163.2464899449</v>
      </c>
      <c r="E160" s="59">
        <f t="shared" si="21"/>
        <v>90828115.409695417</v>
      </c>
      <c r="G160" s="79"/>
      <c r="H160" s="79"/>
    </row>
    <row r="161" spans="2:10" x14ac:dyDescent="0.25">
      <c r="B161" s="18" t="s">
        <v>9</v>
      </c>
      <c r="C161" s="78">
        <f t="shared" si="20"/>
        <v>35503813.20164001</v>
      </c>
      <c r="D161" s="56">
        <f t="shared" si="19"/>
        <v>4640201.0299056666</v>
      </c>
      <c r="E161" s="59">
        <f t="shared" si="21"/>
        <v>40144014.231545679</v>
      </c>
      <c r="G161" s="79"/>
      <c r="H161" s="79"/>
    </row>
    <row r="162" spans="2:10" x14ac:dyDescent="0.25">
      <c r="B162" s="18" t="s">
        <v>10</v>
      </c>
      <c r="C162" s="78">
        <f t="shared" si="20"/>
        <v>29271368.083140571</v>
      </c>
      <c r="D162" s="56">
        <f t="shared" si="19"/>
        <v>3168168.2021494224</v>
      </c>
      <c r="E162" s="59">
        <f t="shared" si="21"/>
        <v>32439536.285289992</v>
      </c>
      <c r="G162" s="79"/>
      <c r="H162" s="79"/>
    </row>
    <row r="163" spans="2:10" x14ac:dyDescent="0.25">
      <c r="B163" s="18" t="s">
        <v>11</v>
      </c>
      <c r="C163" s="78">
        <f t="shared" si="20"/>
        <v>71206397.931117237</v>
      </c>
      <c r="D163" s="56">
        <f t="shared" si="19"/>
        <v>7216475.5384750012</v>
      </c>
      <c r="E163" s="59">
        <f t="shared" si="21"/>
        <v>78422873.469592243</v>
      </c>
      <c r="G163" s="79"/>
      <c r="H163" s="79"/>
    </row>
    <row r="164" spans="2:10" x14ac:dyDescent="0.25">
      <c r="B164" s="18" t="s">
        <v>12</v>
      </c>
      <c r="C164" s="80"/>
      <c r="D164" s="61"/>
      <c r="E164" s="62"/>
      <c r="G164" s="79"/>
      <c r="H164" s="79"/>
    </row>
    <row r="165" spans="2:10" ht="15.75" thickBot="1" x14ac:dyDescent="0.3">
      <c r="B165" s="21" t="s">
        <v>13</v>
      </c>
      <c r="C165" s="78">
        <f t="shared" si="20"/>
        <v>7573879.6570892464</v>
      </c>
      <c r="D165" s="56">
        <f>+L151</f>
        <v>1397731.1307756666</v>
      </c>
      <c r="E165" s="63">
        <f t="shared" si="21"/>
        <v>8971610.7878649123</v>
      </c>
      <c r="G165" s="79"/>
      <c r="H165" s="79"/>
    </row>
    <row r="166" spans="2:10" x14ac:dyDescent="0.25">
      <c r="C166" s="41"/>
      <c r="D166" s="41"/>
      <c r="E166" s="48"/>
      <c r="G166" s="81"/>
      <c r="H166" s="81"/>
      <c r="I166" s="8"/>
      <c r="J166" s="41"/>
    </row>
  </sheetData>
  <mergeCells count="15">
    <mergeCell ref="D128:D137"/>
    <mergeCell ref="E128:E137"/>
    <mergeCell ref="F128:F137"/>
    <mergeCell ref="G128:G137"/>
    <mergeCell ref="B2:J3"/>
    <mergeCell ref="B7:J7"/>
    <mergeCell ref="C45:C54"/>
    <mergeCell ref="E45:E54"/>
    <mergeCell ref="F45:F54"/>
    <mergeCell ref="H45:H54"/>
    <mergeCell ref="C96:C105"/>
    <mergeCell ref="E96:E105"/>
    <mergeCell ref="F96:F105"/>
    <mergeCell ref="H96:H105"/>
    <mergeCell ref="B108:J108"/>
  </mergeCells>
  <hyperlinks>
    <hyperlink ref="E89" r:id="rId1" xr:uid="{A3166851-03BB-4F84-A916-239C5160DB13}"/>
    <hyperlink ref="E115" r:id="rId2" xr:uid="{7A07119B-1B90-4E6F-89CD-017637C50EB4}"/>
  </hyperlinks>
  <pageMargins left="0.7" right="0.7" top="0.75" bottom="0.75" header="0.3" footer="0.3"/>
  <pageSetup paperSize="9" scale="37" orientation="portrait" r:id="rId3"/>
  <rowBreaks count="1" manualBreakCount="1">
    <brk id="92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TI_En_Gas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 Stockman</dc:creator>
  <cp:lastModifiedBy>Jonas De Smit</cp:lastModifiedBy>
  <dcterms:created xsi:type="dcterms:W3CDTF">2021-10-05T06:03:20Z</dcterms:created>
  <dcterms:modified xsi:type="dcterms:W3CDTF">2022-11-22T14:05:04Z</dcterms:modified>
</cp:coreProperties>
</file>